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265" windowHeight="11025" activeTab="0"/>
  </bookViews>
  <sheets>
    <sheet name="на 01.01.2017" sheetId="1" r:id="rId1"/>
    <sheet name="Лист3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<sst xmlns="http://schemas.openxmlformats.org/spreadsheetml/2006/main" count="211" uniqueCount="168">
  <si>
    <t>Кромское</t>
  </si>
  <si>
    <t>Мытское</t>
  </si>
  <si>
    <t>Симаковское</t>
  </si>
  <si>
    <t>Октябрьское</t>
  </si>
  <si>
    <t>Сошниковское</t>
  </si>
  <si>
    <t>Сунженское</t>
  </si>
  <si>
    <t xml:space="preserve">Новоселковское </t>
  </si>
  <si>
    <t>Осановецкое</t>
  </si>
  <si>
    <t>Шекшовское</t>
  </si>
  <si>
    <t>Заволжское г.п.</t>
  </si>
  <si>
    <t>Волжское</t>
  </si>
  <si>
    <t>Дмитриевское</t>
  </si>
  <si>
    <t>Сосневское</t>
  </si>
  <si>
    <t>Междуреченское</t>
  </si>
  <si>
    <t>Балахонковское</t>
  </si>
  <si>
    <t>Беляницкое</t>
  </si>
  <si>
    <t>Богданихское</t>
  </si>
  <si>
    <t>Богородское</t>
  </si>
  <si>
    <t>Коляновское</t>
  </si>
  <si>
    <t>Куликовское</t>
  </si>
  <si>
    <t>Новоталицкое</t>
  </si>
  <si>
    <t>Озерновское</t>
  </si>
  <si>
    <t>Подвязновское</t>
  </si>
  <si>
    <t>Тимошихское</t>
  </si>
  <si>
    <t>Чернореченское</t>
  </si>
  <si>
    <t>Аньковское</t>
  </si>
  <si>
    <t>Ивашевское</t>
  </si>
  <si>
    <t>Исаевское</t>
  </si>
  <si>
    <t>Щенниковское</t>
  </si>
  <si>
    <t>Батмановское</t>
  </si>
  <si>
    <t>Горковское</t>
  </si>
  <si>
    <t>Ласкарихинское</t>
  </si>
  <si>
    <t>Луговское</t>
  </si>
  <si>
    <t>Решемское</t>
  </si>
  <si>
    <t>Шилекшинское</t>
  </si>
  <si>
    <t xml:space="preserve">Марковское </t>
  </si>
  <si>
    <t>Новоусадебское</t>
  </si>
  <si>
    <t>Писцовское</t>
  </si>
  <si>
    <t>Подозерское</t>
  </si>
  <si>
    <t>Воскресенское</t>
  </si>
  <si>
    <t>Лежневское с.п.</t>
  </si>
  <si>
    <t>Ново-Горкинское</t>
  </si>
  <si>
    <t>Сабиновское</t>
  </si>
  <si>
    <t>Шилыковское</t>
  </si>
  <si>
    <t>Благовещенское</t>
  </si>
  <si>
    <t>Порздневское</t>
  </si>
  <si>
    <t>Рябовское</t>
  </si>
  <si>
    <t>Тимирязевское</t>
  </si>
  <si>
    <t>Майдаковское</t>
  </si>
  <si>
    <t>Пановское</t>
  </si>
  <si>
    <t>Раменское</t>
  </si>
  <si>
    <t>Нижнеландеховское</t>
  </si>
  <si>
    <t>Плесское г.п.</t>
  </si>
  <si>
    <t>Ингарское</t>
  </si>
  <si>
    <t>Новское</t>
  </si>
  <si>
    <t>Рождественское</t>
  </si>
  <si>
    <t>Пучежское г.п.</t>
  </si>
  <si>
    <t xml:space="preserve">Затеихинское </t>
  </si>
  <si>
    <t>Илья-Высоковское</t>
  </si>
  <si>
    <t>Мортковское</t>
  </si>
  <si>
    <t>Сеготское</t>
  </si>
  <si>
    <t>Родниковское г.п.</t>
  </si>
  <si>
    <t>Каминское</t>
  </si>
  <si>
    <t>Парское</t>
  </si>
  <si>
    <t>Филисовское</t>
  </si>
  <si>
    <t>Савинское г.п.</t>
  </si>
  <si>
    <t>Архиповское с.п.</t>
  </si>
  <si>
    <t>Вознесенское</t>
  </si>
  <si>
    <t>Горячевское</t>
  </si>
  <si>
    <t>Савинское с.п.</t>
  </si>
  <si>
    <t>Крапивновское</t>
  </si>
  <si>
    <t>Морозовское</t>
  </si>
  <si>
    <t>Новогоряновское</t>
  </si>
  <si>
    <t>Новолеушинское</t>
  </si>
  <si>
    <t>Дуляпинское</t>
  </si>
  <si>
    <t>Иванковское</t>
  </si>
  <si>
    <t>Панинское</t>
  </si>
  <si>
    <t>Хромцовское</t>
  </si>
  <si>
    <t>Широковское</t>
  </si>
  <si>
    <t>Колобовское г.п.</t>
  </si>
  <si>
    <t xml:space="preserve">Афанасьевское </t>
  </si>
  <si>
    <t>Васильевское</t>
  </si>
  <si>
    <t>Введенское</t>
  </si>
  <si>
    <t>Китовское</t>
  </si>
  <si>
    <t>Остаповское</t>
  </si>
  <si>
    <t>Перемиловское</t>
  </si>
  <si>
    <t>Семейкинское</t>
  </si>
  <si>
    <t>Южское г.п.</t>
  </si>
  <si>
    <t>Мугреево-Никольское</t>
  </si>
  <si>
    <t>Мугреевское</t>
  </si>
  <si>
    <t>Новоклязьминское</t>
  </si>
  <si>
    <t>Талицкое</t>
  </si>
  <si>
    <t>Холуйское</t>
  </si>
  <si>
    <t>Хотимльское</t>
  </si>
  <si>
    <t>Юрьевецкое г.п.</t>
  </si>
  <si>
    <t>Елнатское</t>
  </si>
  <si>
    <t>Михайловское</t>
  </si>
  <si>
    <t>Соболевское</t>
  </si>
  <si>
    <t>Наименование муниципального образования</t>
  </si>
  <si>
    <t>№ п/п</t>
  </si>
  <si>
    <t>Недоимка по состоянию на</t>
  </si>
  <si>
    <t>Изменение</t>
  </si>
  <si>
    <t>%</t>
  </si>
  <si>
    <t>городские округа</t>
  </si>
  <si>
    <t>Вичуга</t>
  </si>
  <si>
    <t>Кинешма</t>
  </si>
  <si>
    <t>Кохма</t>
  </si>
  <si>
    <t>муниципальные районы</t>
  </si>
  <si>
    <t>Верхнеландеховский мр</t>
  </si>
  <si>
    <t>городские поселения</t>
  </si>
  <si>
    <t>Верхнеландеховское</t>
  </si>
  <si>
    <t>сельские поселения</t>
  </si>
  <si>
    <t>Вичугский мр</t>
  </si>
  <si>
    <t xml:space="preserve">Каменское </t>
  </si>
  <si>
    <t xml:space="preserve">Новописцовское </t>
  </si>
  <si>
    <t xml:space="preserve">Старовичугское </t>
  </si>
  <si>
    <t>Гаврилово-Посадское</t>
  </si>
  <si>
    <t xml:space="preserve">Петровское </t>
  </si>
  <si>
    <t>Заволжский мр</t>
  </si>
  <si>
    <t>Ильинский мр</t>
  </si>
  <si>
    <t xml:space="preserve">Ильинское </t>
  </si>
  <si>
    <t xml:space="preserve">Наволокское </t>
  </si>
  <si>
    <t>Кинешемский мр</t>
  </si>
  <si>
    <t xml:space="preserve"> Лежневский мр</t>
  </si>
  <si>
    <t>Лухский мр</t>
  </si>
  <si>
    <t xml:space="preserve">Лухское </t>
  </si>
  <si>
    <t>Палехский мр</t>
  </si>
  <si>
    <t>Палехское</t>
  </si>
  <si>
    <t>Пестяковский мр</t>
  </si>
  <si>
    <t xml:space="preserve">Пестяковское </t>
  </si>
  <si>
    <t>Приволжский мр</t>
  </si>
  <si>
    <t>Пучежский мр</t>
  </si>
  <si>
    <t>Родниковский мр</t>
  </si>
  <si>
    <t>Савинский мр</t>
  </si>
  <si>
    <t>Южский мр</t>
  </si>
  <si>
    <t>Шуйский мр</t>
  </si>
  <si>
    <t>Юрьевецкий мр</t>
  </si>
  <si>
    <t>Тейково*</t>
  </si>
  <si>
    <r>
      <t>01.01.2016</t>
    </r>
    <r>
      <rPr>
        <sz val="10"/>
        <color indexed="8"/>
        <rFont val="Calibri"/>
        <family val="2"/>
      </rPr>
      <t>*</t>
    </r>
  </si>
  <si>
    <t>* Данные по недоимке на 01.01.2016 г. представлены в сопоставимых условиях 2016 года (прекратили действие дополнительные нормативы по НДФЛ в бюджет городского округа Тейково и Большеклочковского сельского поселения)</t>
  </si>
  <si>
    <t>в т.ч. Пеньковское</t>
  </si>
  <si>
    <t>в т.ч. Демидовское</t>
  </si>
  <si>
    <t>в т.ч. Неверово-Слободское</t>
  </si>
  <si>
    <t>Большеклочковское*</t>
  </si>
  <si>
    <t>в т.ч. Пелевинское</t>
  </si>
  <si>
    <t>в т.ч. Обжерихинское</t>
  </si>
  <si>
    <t>10901030050…"Налог на прибыль организаций, зачисявшийся до 1 января 2005 года в местные бюджеты, мобилизуемый на территориях муниципальных районов"</t>
  </si>
  <si>
    <t>10907033050.."Целевые сборы с граждан и предприятий, учреждений, организаций на содержание милици, на благоустройство территорий, на нужды образования и другие цели, мобилизуемые на территориях муниципальных районов"</t>
  </si>
  <si>
    <t>10907053050…"Прочие местные налоги и сборы, мобилизуемые на территориях муниципальных районов"</t>
  </si>
  <si>
    <t>Иваново**</t>
  </si>
  <si>
    <t>Фурмановское г.п.**</t>
  </si>
  <si>
    <t>Приволжское г.п.**</t>
  </si>
  <si>
    <t>Нерльское г.п.**</t>
  </si>
  <si>
    <t>Приволжский мр**</t>
  </si>
  <si>
    <t>Комсомольское **</t>
  </si>
  <si>
    <t>руб.</t>
  </si>
  <si>
    <t>1010202001... "Налог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</si>
  <si>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Гав-Посадский МР</t>
  </si>
  <si>
    <t>Фурмановский МР</t>
  </si>
  <si>
    <t>10102030.. "Налог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</si>
  <si>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Шуя**</t>
  </si>
  <si>
    <t>Гаврилово-Посадский мр**</t>
  </si>
  <si>
    <t>Ивановский мр**</t>
  </si>
  <si>
    <t>Комсомольский мр**</t>
  </si>
  <si>
    <t xml:space="preserve">Лежневское </t>
  </si>
  <si>
    <t>Тейковский мр**</t>
  </si>
  <si>
    <t>Фурмановский мр**</t>
  </si>
  <si>
    <t>Информация о недоимке в бюджет Лежневского муниципального района по состоянию на 01.01.2017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</si>
</sst>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/>
      <protection/>
    </xf>
    <xf numFmtId="0" fontId="34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horizontal="left"/>
      <protection/>
    </xf>
    <xf numFmtId="0" fontId="35" fillId="20" borderId="0">
      <alignment/>
      <protection/>
    </xf>
    <xf numFmtId="0" fontId="35" fillId="0" borderId="0">
      <alignment horizontal="left" wrapText="1"/>
      <protection/>
    </xf>
    <xf numFmtId="0" fontId="35" fillId="0" borderId="0">
      <alignment/>
      <protection/>
    </xf>
    <xf numFmtId="49" fontId="36" fillId="0" borderId="0">
      <alignment shrinkToFit="1"/>
      <protection/>
    </xf>
    <xf numFmtId="0" fontId="37" fillId="0" borderId="0">
      <alignment horizontal="center" vertical="center" wrapText="1"/>
      <protection/>
    </xf>
    <xf numFmtId="0" fontId="37" fillId="0" borderId="0">
      <alignment/>
      <protection/>
    </xf>
    <xf numFmtId="0" fontId="35" fillId="0" borderId="0">
      <alignment horizontal="left"/>
      <protection/>
    </xf>
    <xf numFmtId="0" fontId="35" fillId="0" borderId="1">
      <alignment/>
      <protection/>
    </xf>
    <xf numFmtId="0" fontId="35" fillId="0" borderId="1">
      <alignment horizontal="right" shrinkToFit="1"/>
      <protection/>
    </xf>
    <xf numFmtId="0" fontId="35" fillId="0" borderId="2">
      <alignment horizontal="center" vertical="center" wrapText="1"/>
      <protection/>
    </xf>
    <xf numFmtId="0" fontId="35" fillId="0" borderId="3">
      <alignment/>
      <protection/>
    </xf>
    <xf numFmtId="0" fontId="35" fillId="20" borderId="4">
      <alignment/>
      <protection/>
    </xf>
    <xf numFmtId="0" fontId="35" fillId="20" borderId="1">
      <alignment/>
      <protection/>
    </xf>
    <xf numFmtId="0" fontId="35" fillId="21" borderId="2">
      <alignment vertical="top" wrapText="1"/>
      <protection/>
    </xf>
    <xf numFmtId="4" fontId="35" fillId="21" borderId="2">
      <alignment horizontal="right" vertical="top" shrinkToFit="1"/>
      <protection/>
    </xf>
    <xf numFmtId="0" fontId="35" fillId="0" borderId="3">
      <alignment vertical="top"/>
      <protection/>
    </xf>
    <xf numFmtId="0" fontId="35" fillId="0" borderId="0">
      <alignment vertical="top"/>
      <protection/>
    </xf>
    <xf numFmtId="0" fontId="35" fillId="0" borderId="2">
      <alignment vertical="top" wrapText="1"/>
      <protection/>
    </xf>
    <xf numFmtId="4" fontId="35" fillId="0" borderId="2">
      <alignment horizontal="right" vertical="top" shrinkToFit="1"/>
      <protection/>
    </xf>
    <xf numFmtId="0" fontId="35" fillId="0" borderId="0">
      <alignment wrapTex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5" applyNumberFormat="0" applyAlignment="0" applyProtection="0"/>
    <xf numFmtId="0" fontId="39" fillId="29" borderId="6" applyNumberFormat="0" applyAlignment="0" applyProtection="0"/>
    <xf numFmtId="0" fontId="40" fillId="29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3" fillId="35" borderId="14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wrapText="1"/>
    </xf>
    <xf numFmtId="0" fontId="53" fillId="36" borderId="14" xfId="0" applyFont="1" applyFill="1" applyBorder="1" applyAlignment="1">
      <alignment wrapText="1"/>
    </xf>
    <xf numFmtId="10" fontId="53" fillId="36" borderId="14" xfId="0" applyNumberFormat="1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3" fillId="36" borderId="16" xfId="76" applyFont="1" applyFill="1" applyBorder="1" applyAlignment="1">
      <alignment vertical="center" wrapText="1"/>
    </xf>
    <xf numFmtId="43" fontId="53" fillId="36" borderId="16" xfId="83" applyFont="1" applyFill="1" applyBorder="1" applyAlignment="1">
      <alignment horizontal="right" wrapText="1"/>
    </xf>
    <xf numFmtId="0" fontId="4" fillId="35" borderId="14" xfId="76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 wrapText="1"/>
    </xf>
    <xf numFmtId="43" fontId="53" fillId="36" borderId="14" xfId="83" applyFont="1" applyFill="1" applyBorder="1" applyAlignment="1">
      <alignment horizontal="right" wrapText="1"/>
    </xf>
    <xf numFmtId="0" fontId="53" fillId="36" borderId="15" xfId="0" applyFont="1" applyFill="1" applyBorder="1" applyAlignment="1">
      <alignment wrapText="1"/>
    </xf>
    <xf numFmtId="43" fontId="53" fillId="36" borderId="15" xfId="83" applyFont="1" applyFill="1" applyBorder="1" applyAlignment="1">
      <alignment horizontal="right" wrapText="1"/>
    </xf>
    <xf numFmtId="10" fontId="53" fillId="36" borderId="15" xfId="0" applyNumberFormat="1" applyFont="1" applyFill="1" applyBorder="1" applyAlignment="1">
      <alignment horizontal="center" vertical="center" wrapText="1"/>
    </xf>
    <xf numFmtId="10" fontId="53" fillId="36" borderId="16" xfId="0" applyNumberFormat="1" applyFont="1" applyFill="1" applyBorder="1" applyAlignment="1">
      <alignment horizontal="center" vertical="center" wrapText="1"/>
    </xf>
    <xf numFmtId="0" fontId="4" fillId="35" borderId="17" xfId="76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wrapText="1"/>
    </xf>
    <xf numFmtId="0" fontId="3" fillId="35" borderId="16" xfId="76" applyFont="1" applyFill="1" applyBorder="1" applyAlignment="1">
      <alignment vertical="center" wrapText="1"/>
    </xf>
    <xf numFmtId="43" fontId="53" fillId="35" borderId="16" xfId="83" applyFont="1" applyFill="1" applyBorder="1" applyAlignment="1">
      <alignment horizontal="right" wrapText="1"/>
    </xf>
    <xf numFmtId="0" fontId="3" fillId="36" borderId="17" xfId="76" applyFont="1" applyFill="1" applyBorder="1" applyAlignment="1">
      <alignment vertical="center" wrapText="1"/>
    </xf>
    <xf numFmtId="43" fontId="53" fillId="36" borderId="17" xfId="83" applyFont="1" applyFill="1" applyBorder="1" applyAlignment="1">
      <alignment horizontal="right" wrapText="1"/>
    </xf>
    <xf numFmtId="10" fontId="53" fillId="36" borderId="17" xfId="0" applyNumberFormat="1" applyFont="1" applyFill="1" applyBorder="1" applyAlignment="1">
      <alignment horizontal="center" vertical="center" wrapText="1"/>
    </xf>
    <xf numFmtId="0" fontId="53" fillId="35" borderId="0" xfId="0" applyFont="1" applyFill="1" applyAlignment="1">
      <alignment wrapText="1"/>
    </xf>
    <xf numFmtId="0" fontId="56" fillId="35" borderId="0" xfId="0" applyFont="1" applyFill="1" applyAlignment="1">
      <alignment wrapText="1"/>
    </xf>
    <xf numFmtId="43" fontId="53" fillId="35" borderId="14" xfId="83" applyFont="1" applyFill="1" applyBorder="1" applyAlignment="1">
      <alignment horizontal="right" vertical="center" wrapText="1"/>
    </xf>
    <xf numFmtId="10" fontId="53" fillId="35" borderId="14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3" fillId="35" borderId="15" xfId="0" applyFont="1" applyFill="1" applyBorder="1" applyAlignment="1">
      <alignment horizontal="center" vertical="center" wrapText="1"/>
    </xf>
    <xf numFmtId="43" fontId="53" fillId="35" borderId="15" xfId="83" applyFont="1" applyFill="1" applyBorder="1" applyAlignment="1">
      <alignment horizontal="right" vertical="center" wrapText="1"/>
    </xf>
    <xf numFmtId="10" fontId="53" fillId="35" borderId="15" xfId="0" applyNumberFormat="1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  <xf numFmtId="10" fontId="53" fillId="35" borderId="16" xfId="0" applyNumberFormat="1" applyFont="1" applyFill="1" applyBorder="1" applyAlignment="1">
      <alignment horizontal="center" vertical="center" wrapText="1"/>
    </xf>
    <xf numFmtId="43" fontId="53" fillId="35" borderId="14" xfId="83" applyFont="1" applyFill="1" applyBorder="1" applyAlignment="1">
      <alignment horizontal="right" wrapText="1"/>
    </xf>
    <xf numFmtId="43" fontId="53" fillId="35" borderId="15" xfId="83" applyFont="1" applyFill="1" applyBorder="1" applyAlignment="1">
      <alignment horizontal="right" wrapText="1"/>
    </xf>
    <xf numFmtId="43" fontId="53" fillId="35" borderId="17" xfId="83" applyFont="1" applyFill="1" applyBorder="1" applyAlignment="1">
      <alignment horizontal="right" wrapText="1"/>
    </xf>
    <xf numFmtId="0" fontId="3" fillId="35" borderId="16" xfId="76" applyFont="1" applyFill="1" applyBorder="1" applyAlignment="1">
      <alignment wrapText="1"/>
    </xf>
    <xf numFmtId="0" fontId="53" fillId="0" borderId="14" xfId="0" applyFont="1" applyBorder="1" applyAlignment="1">
      <alignment wrapText="1"/>
    </xf>
    <xf numFmtId="1" fontId="53" fillId="35" borderId="14" xfId="0" applyNumberFormat="1" applyFont="1" applyFill="1" applyBorder="1" applyAlignment="1">
      <alignment wrapText="1"/>
    </xf>
    <xf numFmtId="43" fontId="6" fillId="36" borderId="14" xfId="83" applyFont="1" applyFill="1" applyBorder="1" applyAlignment="1">
      <alignment horizontal="right" wrapText="1"/>
    </xf>
    <xf numFmtId="43" fontId="6" fillId="35" borderId="14" xfId="83" applyFont="1" applyFill="1" applyBorder="1" applyAlignment="1">
      <alignment horizontal="right" vertical="center" wrapText="1"/>
    </xf>
    <xf numFmtId="43" fontId="53" fillId="0" borderId="14" xfId="0" applyNumberFormat="1" applyFont="1" applyBorder="1" applyAlignment="1">
      <alignment horizontal="right" wrapText="1"/>
    </xf>
    <xf numFmtId="0" fontId="53" fillId="35" borderId="17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 wrapText="1"/>
    </xf>
    <xf numFmtId="14" fontId="53" fillId="35" borderId="14" xfId="0" applyNumberFormat="1" applyFont="1" applyFill="1" applyBorder="1" applyAlignment="1">
      <alignment horizontal="center" vertical="center" wrapText="1"/>
    </xf>
    <xf numFmtId="4" fontId="57" fillId="35" borderId="14" xfId="0" applyNumberFormat="1" applyFont="1" applyFill="1" applyBorder="1" applyAlignment="1">
      <alignment wrapText="1"/>
    </xf>
    <xf numFmtId="43" fontId="53" fillId="35" borderId="0" xfId="0" applyNumberFormat="1" applyFont="1" applyFill="1" applyAlignment="1">
      <alignment wrapText="1"/>
    </xf>
    <xf numFmtId="3" fontId="53" fillId="35" borderId="18" xfId="0" applyNumberFormat="1" applyFont="1" applyFill="1" applyBorder="1" applyAlignment="1">
      <alignment horizontal="center" vertical="center" wrapText="1"/>
    </xf>
    <xf numFmtId="1" fontId="53" fillId="0" borderId="14" xfId="0" applyNumberFormat="1" applyFont="1" applyFill="1" applyBorder="1" applyAlignment="1">
      <alignment wrapText="1"/>
    </xf>
    <xf numFmtId="0" fontId="53" fillId="35" borderId="18" xfId="0" applyFont="1" applyFill="1" applyBorder="1" applyAlignment="1">
      <alignment horizontal="left" vertical="center" wrapText="1"/>
    </xf>
    <xf numFmtId="0" fontId="58" fillId="35" borderId="0" xfId="0" applyFont="1" applyFill="1" applyAlignment="1">
      <alignment horizontal="center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left" vertical="center" wrapText="1"/>
    </xf>
    <xf numFmtId="0" fontId="56" fillId="35" borderId="19" xfId="0" applyFont="1" applyFill="1" applyBorder="1" applyAlignment="1">
      <alignment horizontal="left" vertical="center" wrapText="1"/>
    </xf>
    <xf numFmtId="0" fontId="56" fillId="35" borderId="17" xfId="0" applyFont="1" applyFill="1" applyBorder="1" applyAlignment="1">
      <alignment horizontal="left" vertical="center" wrapText="1"/>
    </xf>
    <xf numFmtId="0" fontId="56" fillId="35" borderId="14" xfId="0" applyFont="1" applyFill="1" applyBorder="1" applyAlignment="1">
      <alignment horizontal="left" vertical="center" wrapText="1"/>
    </xf>
    <xf numFmtId="0" fontId="56" fillId="35" borderId="0" xfId="0" applyFont="1" applyFill="1" applyAlignment="1">
      <alignment horizontal="center" wrapText="1"/>
    </xf>
    <xf numFmtId="0" fontId="53" fillId="35" borderId="0" xfId="0" applyFont="1" applyFill="1" applyAlignment="1">
      <alignment horizontal="left" vertical="top" wrapText="1"/>
    </xf>
    <xf numFmtId="3" fontId="53" fillId="0" borderId="18" xfId="0" applyNumberFormat="1" applyFont="1" applyBorder="1" applyAlignment="1">
      <alignment horizontal="center" vertical="center" wrapText="1"/>
    </xf>
    <xf numFmtId="3" fontId="53" fillId="0" borderId="19" xfId="0" applyNumberFormat="1" applyFont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3" fontId="53" fillId="0" borderId="14" xfId="0" applyNumberFormat="1" applyFont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6"/>
  <sheetViews>
    <sheetView tabSelected="1"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" sqref="C1:G1"/>
    </sheetView>
  </sheetViews>
  <sheetFormatPr defaultColWidth="8.8515625" defaultRowHeight="15" outlineLevelRow="1"/>
  <cols>
    <col min="1" max="1" width="1.1484375" style="24" customWidth="1"/>
    <col min="2" max="2" width="17.421875" style="24" customWidth="1"/>
    <col min="3" max="3" width="11.140625" style="43" customWidth="1"/>
    <col min="4" max="4" width="40.421875" style="23" customWidth="1"/>
    <col min="5" max="6" width="15.57421875" style="23" customWidth="1"/>
    <col min="7" max="7" width="13.8515625" style="23" customWidth="1"/>
    <col min="8" max="32" width="8.8515625" style="24" customWidth="1"/>
    <col min="33" max="16384" width="8.8515625" style="27" customWidth="1"/>
  </cols>
  <sheetData>
    <row r="1" spans="3:7" ht="23.25" customHeight="1">
      <c r="C1" s="50" t="s">
        <v>167</v>
      </c>
      <c r="D1" s="50"/>
      <c r="E1" s="50"/>
      <c r="F1" s="50"/>
      <c r="G1" s="50"/>
    </row>
    <row r="2" ht="26.25" customHeight="1">
      <c r="F2" s="23" t="s">
        <v>155</v>
      </c>
    </row>
    <row r="3" spans="3:7" ht="13.5" customHeight="1">
      <c r="C3" s="51" t="s">
        <v>99</v>
      </c>
      <c r="D3" s="51" t="s">
        <v>98</v>
      </c>
      <c r="E3" s="53" t="s">
        <v>100</v>
      </c>
      <c r="F3" s="53"/>
      <c r="G3" s="1" t="s">
        <v>101</v>
      </c>
    </row>
    <row r="4" spans="3:17" ht="13.5" customHeight="1">
      <c r="C4" s="52"/>
      <c r="D4" s="52"/>
      <c r="E4" s="44" t="s">
        <v>138</v>
      </c>
      <c r="F4" s="44">
        <v>42736</v>
      </c>
      <c r="G4" s="1" t="s">
        <v>102</v>
      </c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3:17" ht="13.5" customHeight="1">
      <c r="C5" s="1">
        <v>1</v>
      </c>
      <c r="D5" s="1">
        <v>2</v>
      </c>
      <c r="E5" s="1">
        <v>3</v>
      </c>
      <c r="F5" s="1">
        <v>4</v>
      </c>
      <c r="G5" s="1">
        <v>5</v>
      </c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3:17" ht="1.5" customHeight="1" thickBot="1">
      <c r="C6" s="1"/>
      <c r="D6" s="2" t="s">
        <v>103</v>
      </c>
      <c r="E6" s="1"/>
      <c r="F6" s="1"/>
      <c r="G6" s="1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3:7" ht="13.5" customHeight="1" hidden="1" thickBot="1">
      <c r="C7" s="1">
        <v>1</v>
      </c>
      <c r="D7" s="3" t="s">
        <v>104</v>
      </c>
      <c r="E7" s="25">
        <v>6269149.1</v>
      </c>
      <c r="F7" s="25">
        <v>4719354.91</v>
      </c>
      <c r="G7" s="26">
        <f>F7/E7</f>
        <v>0.7527903443866091</v>
      </c>
    </row>
    <row r="8" spans="3:7" ht="13.5" customHeight="1" hidden="1" thickBot="1">
      <c r="C8" s="1">
        <v>2</v>
      </c>
      <c r="D8" s="3" t="s">
        <v>149</v>
      </c>
      <c r="E8" s="25">
        <v>147070501.33</v>
      </c>
      <c r="F8" s="25" t="e">
        <f>258084219.35+#REF!</f>
        <v>#REF!</v>
      </c>
      <c r="G8" s="26" t="e">
        <f aca="true" t="shared" si="0" ref="G8:G71">F8/E8</f>
        <v>#REF!</v>
      </c>
    </row>
    <row r="9" spans="3:7" ht="13.5" customHeight="1" hidden="1" thickBot="1">
      <c r="C9" s="1">
        <v>3</v>
      </c>
      <c r="D9" s="3" t="s">
        <v>105</v>
      </c>
      <c r="E9" s="25">
        <v>30332499.1</v>
      </c>
      <c r="F9" s="25">
        <v>29473910.32</v>
      </c>
      <c r="G9" s="26">
        <f t="shared" si="0"/>
        <v>0.9716940969100696</v>
      </c>
    </row>
    <row r="10" spans="3:7" ht="13.5" customHeight="1" hidden="1" thickBot="1">
      <c r="C10" s="1">
        <v>4</v>
      </c>
      <c r="D10" s="3" t="s">
        <v>106</v>
      </c>
      <c r="E10" s="25">
        <v>16908368.38</v>
      </c>
      <c r="F10" s="25">
        <v>9794553.74</v>
      </c>
      <c r="G10" s="26">
        <f t="shared" si="0"/>
        <v>0.5792725542687757</v>
      </c>
    </row>
    <row r="11" spans="3:7" ht="13.5" customHeight="1" hidden="1" thickBot="1">
      <c r="C11" s="1">
        <v>5</v>
      </c>
      <c r="D11" s="3" t="s">
        <v>137</v>
      </c>
      <c r="E11" s="25">
        <v>7885225.85</v>
      </c>
      <c r="F11" s="25">
        <v>9869547.52</v>
      </c>
      <c r="G11" s="26">
        <f t="shared" si="0"/>
        <v>1.2516505814478351</v>
      </c>
    </row>
    <row r="12" spans="3:7" ht="13.5" customHeight="1" hidden="1" thickBot="1">
      <c r="C12" s="1">
        <v>6</v>
      </c>
      <c r="D12" s="3" t="s">
        <v>160</v>
      </c>
      <c r="E12" s="40">
        <v>9607938.02</v>
      </c>
      <c r="F12" s="25" t="e">
        <f>13661424.9+#REF!</f>
        <v>#REF!</v>
      </c>
      <c r="G12" s="26" t="e">
        <f t="shared" si="0"/>
        <v>#REF!</v>
      </c>
    </row>
    <row r="13" spans="3:7" ht="13.5" customHeight="1" hidden="1" thickBot="1">
      <c r="C13" s="28"/>
      <c r="D13" s="6" t="s">
        <v>107</v>
      </c>
      <c r="E13" s="29"/>
      <c r="F13" s="29"/>
      <c r="G13" s="30"/>
    </row>
    <row r="14" spans="3:7" ht="1.5" customHeight="1" hidden="1" thickBot="1" thickTop="1">
      <c r="C14" s="31">
        <v>1</v>
      </c>
      <c r="D14" s="7" t="s">
        <v>108</v>
      </c>
      <c r="E14" s="8">
        <v>304953.37</v>
      </c>
      <c r="F14" s="8">
        <v>373541.62</v>
      </c>
      <c r="G14" s="15">
        <f t="shared" si="0"/>
        <v>1.2249138942127447</v>
      </c>
    </row>
    <row r="15" spans="3:7" ht="13.5" customHeight="1" hidden="1" outlineLevel="1">
      <c r="C15" s="1"/>
      <c r="D15" s="9" t="s">
        <v>109</v>
      </c>
      <c r="E15" s="33"/>
      <c r="F15" s="33"/>
      <c r="G15" s="26"/>
    </row>
    <row r="16" spans="3:7" ht="13.5" customHeight="1" hidden="1" outlineLevel="1">
      <c r="C16" s="1"/>
      <c r="D16" s="3" t="s">
        <v>110</v>
      </c>
      <c r="E16" s="33">
        <v>507786.75</v>
      </c>
      <c r="F16" s="33">
        <v>594334.85</v>
      </c>
      <c r="G16" s="26">
        <f t="shared" si="0"/>
        <v>1.1704418242500418</v>
      </c>
    </row>
    <row r="17" spans="3:7" ht="13.5" customHeight="1" hidden="1" outlineLevel="1">
      <c r="C17" s="1"/>
      <c r="D17" s="10" t="s">
        <v>111</v>
      </c>
      <c r="E17" s="33"/>
      <c r="F17" s="33"/>
      <c r="G17" s="26"/>
    </row>
    <row r="18" spans="3:7" ht="13.5" customHeight="1" hidden="1" outlineLevel="1">
      <c r="C18" s="1"/>
      <c r="D18" s="4" t="s">
        <v>0</v>
      </c>
      <c r="E18" s="11">
        <v>29764.97</v>
      </c>
      <c r="F18" s="11">
        <v>33383.78</v>
      </c>
      <c r="G18" s="5">
        <f t="shared" si="0"/>
        <v>1.1215794942847246</v>
      </c>
    </row>
    <row r="19" spans="3:7" ht="13.5" customHeight="1" hidden="1" outlineLevel="1">
      <c r="C19" s="1"/>
      <c r="D19" s="3" t="s">
        <v>1</v>
      </c>
      <c r="E19" s="33">
        <v>155527.15</v>
      </c>
      <c r="F19" s="33">
        <v>207977.33</v>
      </c>
      <c r="G19" s="26">
        <f t="shared" si="0"/>
        <v>1.3372413112437282</v>
      </c>
    </row>
    <row r="20" spans="3:7" ht="13.5" customHeight="1" hidden="1" outlineLevel="1" thickBot="1">
      <c r="C20" s="28"/>
      <c r="D20" s="12" t="s">
        <v>2</v>
      </c>
      <c r="E20" s="13">
        <v>81193.12</v>
      </c>
      <c r="F20" s="13">
        <v>91528.38</v>
      </c>
      <c r="G20" s="14">
        <f>F20/E20</f>
        <v>1.1272923124520897</v>
      </c>
    </row>
    <row r="21" spans="3:7" ht="13.5" customHeight="1" hidden="1" thickBot="1" thickTop="1">
      <c r="C21" s="31">
        <v>2</v>
      </c>
      <c r="D21" s="7" t="s">
        <v>112</v>
      </c>
      <c r="E21" s="8">
        <v>2908837.96</v>
      </c>
      <c r="F21" s="8">
        <v>1328657.84</v>
      </c>
      <c r="G21" s="15">
        <f t="shared" si="0"/>
        <v>0.45676584886151583</v>
      </c>
    </row>
    <row r="22" spans="3:7" ht="13.5" customHeight="1" hidden="1" outlineLevel="1" thickBot="1">
      <c r="C22" s="42"/>
      <c r="D22" s="16" t="s">
        <v>109</v>
      </c>
      <c r="E22" s="35"/>
      <c r="F22" s="35"/>
      <c r="G22" s="26"/>
    </row>
    <row r="23" spans="3:7" ht="13.5" customHeight="1" hidden="1" outlineLevel="1" thickBot="1">
      <c r="C23" s="1"/>
      <c r="D23" s="3" t="s">
        <v>113</v>
      </c>
      <c r="E23" s="33">
        <v>1958647.74</v>
      </c>
      <c r="F23" s="33">
        <v>1994586.87</v>
      </c>
      <c r="G23" s="26">
        <f t="shared" si="0"/>
        <v>1.0183489502813814</v>
      </c>
    </row>
    <row r="24" spans="3:7" ht="13.5" customHeight="1" hidden="1" outlineLevel="1" thickBot="1">
      <c r="C24" s="1"/>
      <c r="D24" s="3" t="s">
        <v>114</v>
      </c>
      <c r="E24" s="33">
        <v>152231.22</v>
      </c>
      <c r="F24" s="33">
        <v>306714.33</v>
      </c>
      <c r="G24" s="26">
        <f t="shared" si="0"/>
        <v>2.01479256357533</v>
      </c>
    </row>
    <row r="25" spans="3:7" ht="13.5" customHeight="1" hidden="1" outlineLevel="1" thickBot="1">
      <c r="C25" s="1"/>
      <c r="D25" s="3" t="s">
        <v>115</v>
      </c>
      <c r="E25" s="33">
        <v>759112.68</v>
      </c>
      <c r="F25" s="33">
        <v>325994.3</v>
      </c>
      <c r="G25" s="26">
        <f t="shared" si="0"/>
        <v>0.42944125238429687</v>
      </c>
    </row>
    <row r="26" spans="3:7" ht="13.5" customHeight="1" hidden="1" outlineLevel="1" thickBot="1">
      <c r="C26" s="1"/>
      <c r="D26" s="10" t="s">
        <v>111</v>
      </c>
      <c r="E26" s="33"/>
      <c r="F26" s="33"/>
      <c r="G26" s="26"/>
    </row>
    <row r="27" spans="3:7" ht="13.5" customHeight="1" hidden="1" outlineLevel="1" thickBot="1">
      <c r="C27" s="1"/>
      <c r="D27" s="4" t="s">
        <v>3</v>
      </c>
      <c r="E27" s="11">
        <v>895208.71</v>
      </c>
      <c r="F27" s="11">
        <v>1002505.98</v>
      </c>
      <c r="G27" s="5">
        <f t="shared" si="0"/>
        <v>1.1198572676979428</v>
      </c>
    </row>
    <row r="28" spans="3:7" ht="13.5" customHeight="1" hidden="1" outlineLevel="1" thickBot="1">
      <c r="C28" s="1"/>
      <c r="D28" s="4" t="s">
        <v>4</v>
      </c>
      <c r="E28" s="11">
        <v>350410.89</v>
      </c>
      <c r="F28" s="11">
        <v>378587.74</v>
      </c>
      <c r="G28" s="5">
        <f t="shared" si="0"/>
        <v>1.0804108856320076</v>
      </c>
    </row>
    <row r="29" spans="3:7" ht="13.5" customHeight="1" hidden="1" outlineLevel="1" thickBot="1">
      <c r="C29" s="28"/>
      <c r="D29" s="12" t="s">
        <v>5</v>
      </c>
      <c r="E29" s="13">
        <v>2793341.51</v>
      </c>
      <c r="F29" s="13">
        <v>434862.35</v>
      </c>
      <c r="G29" s="14">
        <f t="shared" si="0"/>
        <v>0.15567818988233917</v>
      </c>
    </row>
    <row r="30" spans="3:7" ht="13.5" customHeight="1" hidden="1" thickBot="1" thickTop="1">
      <c r="C30" s="31">
        <v>3</v>
      </c>
      <c r="D30" s="36" t="s">
        <v>161</v>
      </c>
      <c r="E30" s="19">
        <v>734934.88</v>
      </c>
      <c r="F30" s="45">
        <f>457831.29+E200</f>
        <v>464515.29</v>
      </c>
      <c r="G30" s="32">
        <f t="shared" si="0"/>
        <v>0.6320495905705278</v>
      </c>
    </row>
    <row r="31" spans="3:7" ht="13.5" customHeight="1" hidden="1" outlineLevel="1" thickBot="1">
      <c r="C31" s="42"/>
      <c r="D31" s="16" t="s">
        <v>109</v>
      </c>
      <c r="E31" s="35"/>
      <c r="F31" s="35"/>
      <c r="G31" s="26"/>
    </row>
    <row r="32" spans="3:7" ht="13.5" customHeight="1" hidden="1" outlineLevel="1" thickBot="1">
      <c r="C32" s="1"/>
      <c r="D32" s="3" t="s">
        <v>116</v>
      </c>
      <c r="E32" s="33">
        <v>730335.2</v>
      </c>
      <c r="F32" s="33">
        <v>1001746.98</v>
      </c>
      <c r="G32" s="26">
        <f t="shared" si="0"/>
        <v>1.3716263162449243</v>
      </c>
    </row>
    <row r="33" spans="3:7" ht="13.5" customHeight="1" hidden="1" outlineLevel="1" thickBot="1">
      <c r="C33" s="1"/>
      <c r="D33" s="4" t="s">
        <v>117</v>
      </c>
      <c r="E33" s="11">
        <v>491938.97</v>
      </c>
      <c r="F33" s="11">
        <v>628091.99</v>
      </c>
      <c r="G33" s="5">
        <f t="shared" si="0"/>
        <v>1.2767681121095165</v>
      </c>
    </row>
    <row r="34" spans="3:7" ht="13.5" customHeight="1" hidden="1" outlineLevel="1" thickBot="1">
      <c r="C34" s="1"/>
      <c r="D34" s="10" t="s">
        <v>111</v>
      </c>
      <c r="E34" s="33"/>
      <c r="F34" s="33"/>
      <c r="G34" s="26"/>
    </row>
    <row r="35" spans="3:7" ht="13.5" customHeight="1" hidden="1" outlineLevel="1" thickBot="1">
      <c r="C35" s="1"/>
      <c r="D35" s="4" t="s">
        <v>6</v>
      </c>
      <c r="E35" s="11">
        <v>682864.52</v>
      </c>
      <c r="F35" s="11">
        <v>535185.88</v>
      </c>
      <c r="G35" s="5">
        <f t="shared" si="0"/>
        <v>0.7837365455742231</v>
      </c>
    </row>
    <row r="36" spans="3:7" ht="13.5" customHeight="1" hidden="1" outlineLevel="1" thickBot="1">
      <c r="C36" s="1"/>
      <c r="D36" s="3" t="s">
        <v>7</v>
      </c>
      <c r="E36" s="33">
        <v>273440.92</v>
      </c>
      <c r="F36" s="33">
        <v>396728.54</v>
      </c>
      <c r="G36" s="26">
        <f t="shared" si="0"/>
        <v>1.4508747995727926</v>
      </c>
    </row>
    <row r="37" spans="3:7" ht="13.5" customHeight="1" hidden="1" outlineLevel="1" thickBot="1">
      <c r="C37" s="28"/>
      <c r="D37" s="17" t="s">
        <v>8</v>
      </c>
      <c r="E37" s="34">
        <v>294882.22</v>
      </c>
      <c r="F37" s="34">
        <v>293035.92</v>
      </c>
      <c r="G37" s="30">
        <f t="shared" si="0"/>
        <v>0.9937388561439886</v>
      </c>
    </row>
    <row r="38" spans="3:7" ht="0.75" customHeight="1" collapsed="1" thickBot="1" thickTop="1">
      <c r="C38" s="31">
        <v>4</v>
      </c>
      <c r="D38" s="36" t="s">
        <v>118</v>
      </c>
      <c r="E38" s="19">
        <v>1530817.89</v>
      </c>
      <c r="F38" s="19">
        <v>2315937.25</v>
      </c>
      <c r="G38" s="32">
        <f t="shared" si="0"/>
        <v>1.5128757412156975</v>
      </c>
    </row>
    <row r="39" spans="3:7" ht="13.5" customHeight="1" hidden="1" outlineLevel="1" thickBot="1">
      <c r="C39" s="42"/>
      <c r="D39" s="16" t="s">
        <v>109</v>
      </c>
      <c r="E39" s="35"/>
      <c r="F39" s="35"/>
      <c r="G39" s="26"/>
    </row>
    <row r="40" spans="3:7" ht="13.5" customHeight="1" hidden="1" outlineLevel="1" thickBot="1">
      <c r="C40" s="1"/>
      <c r="D40" s="3" t="s">
        <v>9</v>
      </c>
      <c r="E40" s="33">
        <v>4819309.48</v>
      </c>
      <c r="F40" s="33">
        <v>7588249.43</v>
      </c>
      <c r="G40" s="26">
        <f t="shared" si="0"/>
        <v>1.5745511803072665</v>
      </c>
    </row>
    <row r="41" spans="3:7" ht="13.5" customHeight="1" hidden="1" outlineLevel="1" thickBot="1">
      <c r="C41" s="1"/>
      <c r="D41" s="10" t="s">
        <v>111</v>
      </c>
      <c r="E41" s="33"/>
      <c r="F41" s="33"/>
      <c r="G41" s="26"/>
    </row>
    <row r="42" spans="3:7" ht="13.5" customHeight="1" hidden="1" outlineLevel="1" thickBot="1">
      <c r="C42" s="1"/>
      <c r="D42" s="3" t="s">
        <v>10</v>
      </c>
      <c r="E42" s="33">
        <v>991036</v>
      </c>
      <c r="F42" s="33">
        <v>1359445.29</v>
      </c>
      <c r="G42" s="26">
        <f t="shared" si="0"/>
        <v>1.3717415815368967</v>
      </c>
    </row>
    <row r="43" spans="3:7" ht="13.5" customHeight="1" hidden="1" outlineLevel="1" thickBot="1">
      <c r="C43" s="1"/>
      <c r="D43" s="4" t="s">
        <v>11</v>
      </c>
      <c r="E43" s="11">
        <v>250042.32</v>
      </c>
      <c r="F43" s="11">
        <v>298221.17</v>
      </c>
      <c r="G43" s="5">
        <f t="shared" si="0"/>
        <v>1.1926827826585515</v>
      </c>
    </row>
    <row r="44" spans="3:7" ht="13.5" customHeight="1" hidden="1" outlineLevel="1" thickBot="1">
      <c r="C44" s="1"/>
      <c r="D44" s="3" t="s">
        <v>12</v>
      </c>
      <c r="E44" s="33">
        <v>217119.05</v>
      </c>
      <c r="F44" s="33">
        <v>385712.89</v>
      </c>
      <c r="G44" s="26">
        <f t="shared" si="0"/>
        <v>1.7765041344829025</v>
      </c>
    </row>
    <row r="45" spans="3:7" ht="13.5" customHeight="1" hidden="1" outlineLevel="1" thickBot="1">
      <c r="C45" s="28"/>
      <c r="D45" s="17" t="s">
        <v>13</v>
      </c>
      <c r="E45" s="34">
        <v>300542.38</v>
      </c>
      <c r="F45" s="34">
        <v>753102.12</v>
      </c>
      <c r="G45" s="30">
        <f t="shared" si="0"/>
        <v>2.5058100624610744</v>
      </c>
    </row>
    <row r="46" spans="3:7" ht="13.5" customHeight="1" hidden="1" thickBot="1" thickTop="1">
      <c r="C46" s="31">
        <v>5</v>
      </c>
      <c r="D46" s="18" t="s">
        <v>162</v>
      </c>
      <c r="E46" s="19">
        <v>5654164.68</v>
      </c>
      <c r="F46" s="19" t="e">
        <f>7358338.27+#REF!</f>
        <v>#REF!</v>
      </c>
      <c r="G46" s="32" t="e">
        <f t="shared" si="0"/>
        <v>#REF!</v>
      </c>
    </row>
    <row r="47" spans="3:7" ht="13.5" customHeight="1" hidden="1" outlineLevel="1" thickBot="1">
      <c r="C47" s="42"/>
      <c r="D47" s="10" t="s">
        <v>111</v>
      </c>
      <c r="E47" s="35"/>
      <c r="F47" s="35"/>
      <c r="G47" s="26"/>
    </row>
    <row r="48" spans="3:7" ht="13.5" customHeight="1" hidden="1" outlineLevel="1" thickBot="1">
      <c r="C48" s="1"/>
      <c r="D48" s="4" t="s">
        <v>14</v>
      </c>
      <c r="E48" s="11">
        <v>638828.3</v>
      </c>
      <c r="F48" s="11">
        <v>1128083.62</v>
      </c>
      <c r="G48" s="5">
        <f t="shared" si="0"/>
        <v>1.7658635661569784</v>
      </c>
    </row>
    <row r="49" spans="3:7" ht="13.5" customHeight="1" hidden="1" outlineLevel="1" thickBot="1">
      <c r="C49" s="1"/>
      <c r="D49" s="3" t="s">
        <v>15</v>
      </c>
      <c r="E49" s="33">
        <v>2140869.01</v>
      </c>
      <c r="F49" s="33">
        <v>2510286.82</v>
      </c>
      <c r="G49" s="26">
        <f t="shared" si="0"/>
        <v>1.1725550737922075</v>
      </c>
    </row>
    <row r="50" spans="3:7" ht="13.5" customHeight="1" hidden="1" outlineLevel="1" thickBot="1">
      <c r="C50" s="1"/>
      <c r="D50" s="3" t="s">
        <v>16</v>
      </c>
      <c r="E50" s="33">
        <v>2132235.83</v>
      </c>
      <c r="F50" s="33">
        <v>3028075.18</v>
      </c>
      <c r="G50" s="26">
        <f t="shared" si="0"/>
        <v>1.420140838736398</v>
      </c>
    </row>
    <row r="51" spans="3:7" ht="13.5" customHeight="1" hidden="1" outlineLevel="1" thickBot="1">
      <c r="C51" s="1"/>
      <c r="D51" s="3" t="s">
        <v>17</v>
      </c>
      <c r="E51" s="33">
        <v>1595192.28</v>
      </c>
      <c r="F51" s="33">
        <v>2552458.7</v>
      </c>
      <c r="G51" s="26">
        <f t="shared" si="0"/>
        <v>1.6000946920329882</v>
      </c>
    </row>
    <row r="52" spans="3:7" ht="13.5" customHeight="1" hidden="1" outlineLevel="1" thickBot="1">
      <c r="C52" s="1"/>
      <c r="D52" s="3" t="s">
        <v>18</v>
      </c>
      <c r="E52" s="33">
        <v>11148366.93</v>
      </c>
      <c r="F52" s="33">
        <v>12096287.02</v>
      </c>
      <c r="G52" s="26">
        <f t="shared" si="0"/>
        <v>1.085027708179318</v>
      </c>
    </row>
    <row r="53" spans="3:7" ht="13.5" customHeight="1" hidden="1" outlineLevel="1" thickBot="1">
      <c r="C53" s="1"/>
      <c r="D53" s="3" t="s">
        <v>19</v>
      </c>
      <c r="E53" s="33">
        <v>2483291.06</v>
      </c>
      <c r="F53" s="33">
        <v>3208135.56</v>
      </c>
      <c r="G53" s="26">
        <f t="shared" si="0"/>
        <v>1.2918886600429351</v>
      </c>
    </row>
    <row r="54" spans="3:7" ht="13.5" customHeight="1" hidden="1" outlineLevel="1" thickBot="1">
      <c r="C54" s="1"/>
      <c r="D54" s="3" t="s">
        <v>20</v>
      </c>
      <c r="E54" s="33">
        <v>5674517.28</v>
      </c>
      <c r="F54" s="33">
        <v>8765159.65</v>
      </c>
      <c r="G54" s="26">
        <f t="shared" si="0"/>
        <v>1.5446529136307432</v>
      </c>
    </row>
    <row r="55" spans="3:7" ht="13.5" customHeight="1" hidden="1" outlineLevel="1" thickBot="1">
      <c r="C55" s="1"/>
      <c r="D55" s="3" t="s">
        <v>21</v>
      </c>
      <c r="E55" s="33">
        <v>1780313.63</v>
      </c>
      <c r="F55" s="33">
        <v>834804.54</v>
      </c>
      <c r="G55" s="26">
        <f t="shared" si="0"/>
        <v>0.46890869447536615</v>
      </c>
    </row>
    <row r="56" spans="3:7" ht="13.5" customHeight="1" hidden="1" outlineLevel="1" thickBot="1">
      <c r="C56" s="1"/>
      <c r="D56" s="3" t="s">
        <v>22</v>
      </c>
      <c r="E56" s="33">
        <v>1024962.87</v>
      </c>
      <c r="F56" s="33">
        <v>1171082.36</v>
      </c>
      <c r="G56" s="26">
        <f t="shared" si="0"/>
        <v>1.142560764176755</v>
      </c>
    </row>
    <row r="57" spans="3:7" ht="13.5" customHeight="1" hidden="1" outlineLevel="1" thickBot="1">
      <c r="C57" s="1"/>
      <c r="D57" s="3" t="s">
        <v>23</v>
      </c>
      <c r="E57" s="33">
        <v>225361.42</v>
      </c>
      <c r="F57" s="33">
        <v>259958.83</v>
      </c>
      <c r="G57" s="26">
        <f t="shared" si="0"/>
        <v>1.1535196663208813</v>
      </c>
    </row>
    <row r="58" spans="3:7" ht="13.5" customHeight="1" hidden="1" outlineLevel="1" thickBot="1">
      <c r="C58" s="28"/>
      <c r="D58" s="17" t="s">
        <v>24</v>
      </c>
      <c r="E58" s="34">
        <v>242432.77</v>
      </c>
      <c r="F58" s="34">
        <v>557972.74</v>
      </c>
      <c r="G58" s="30">
        <f t="shared" si="0"/>
        <v>2.3015565923699177</v>
      </c>
    </row>
    <row r="59" spans="3:7" ht="1.5" customHeight="1" collapsed="1" thickBot="1" thickTop="1">
      <c r="C59" s="31">
        <v>6</v>
      </c>
      <c r="D59" s="7" t="s">
        <v>119</v>
      </c>
      <c r="E59" s="8">
        <v>638910.26</v>
      </c>
      <c r="F59" s="8">
        <v>1533759.97</v>
      </c>
      <c r="G59" s="15">
        <f t="shared" si="0"/>
        <v>2.4005874784355474</v>
      </c>
    </row>
    <row r="60" spans="3:7" ht="13.5" customHeight="1" hidden="1" outlineLevel="1">
      <c r="C60" s="42"/>
      <c r="D60" s="16" t="s">
        <v>109</v>
      </c>
      <c r="E60" s="35"/>
      <c r="F60" s="35"/>
      <c r="G60" s="26"/>
    </row>
    <row r="61" spans="3:7" ht="13.5" customHeight="1" hidden="1" outlineLevel="1">
      <c r="C61" s="1"/>
      <c r="D61" s="3" t="s">
        <v>120</v>
      </c>
      <c r="E61" s="33">
        <v>479965.55</v>
      </c>
      <c r="F61" s="33">
        <v>724005.01</v>
      </c>
      <c r="G61" s="26">
        <f t="shared" si="0"/>
        <v>1.5084520336928349</v>
      </c>
    </row>
    <row r="62" spans="3:7" ht="13.5" customHeight="1" hidden="1" outlineLevel="1">
      <c r="C62" s="1"/>
      <c r="D62" s="10" t="s">
        <v>111</v>
      </c>
      <c r="E62" s="33"/>
      <c r="F62" s="33"/>
      <c r="G62" s="26"/>
    </row>
    <row r="63" spans="3:7" ht="13.5" customHeight="1" hidden="1" outlineLevel="1">
      <c r="C63" s="1"/>
      <c r="D63" s="4" t="s">
        <v>25</v>
      </c>
      <c r="E63" s="11">
        <v>454896.72</v>
      </c>
      <c r="F63" s="11">
        <v>427070.29</v>
      </c>
      <c r="G63" s="5">
        <f t="shared" si="0"/>
        <v>0.9388291258727915</v>
      </c>
    </row>
    <row r="64" spans="3:7" ht="13.5" customHeight="1" hidden="1" outlineLevel="1">
      <c r="C64" s="1"/>
      <c r="D64" s="3" t="s">
        <v>26</v>
      </c>
      <c r="E64" s="33">
        <v>421155.94</v>
      </c>
      <c r="F64" s="33">
        <v>457225.17</v>
      </c>
      <c r="G64" s="26">
        <f t="shared" si="0"/>
        <v>1.0856434079975221</v>
      </c>
    </row>
    <row r="65" spans="3:7" ht="13.5" customHeight="1" hidden="1" outlineLevel="1">
      <c r="C65" s="1"/>
      <c r="D65" s="4" t="s">
        <v>27</v>
      </c>
      <c r="E65" s="11">
        <v>541164.77</v>
      </c>
      <c r="F65" s="11">
        <v>938375.47</v>
      </c>
      <c r="G65" s="5">
        <f t="shared" si="0"/>
        <v>1.7339921628675126</v>
      </c>
    </row>
    <row r="66" spans="3:7" ht="13.5" customHeight="1" hidden="1" outlineLevel="1" thickBot="1">
      <c r="C66" s="28"/>
      <c r="D66" s="17" t="s">
        <v>28</v>
      </c>
      <c r="E66" s="34">
        <v>92291.65</v>
      </c>
      <c r="F66" s="34">
        <v>210717.26</v>
      </c>
      <c r="G66" s="30">
        <f t="shared" si="0"/>
        <v>2.2831671120843544</v>
      </c>
    </row>
    <row r="67" spans="3:7" ht="13.5" customHeight="1" hidden="1" thickTop="1">
      <c r="C67" s="31">
        <v>7</v>
      </c>
      <c r="D67" s="18" t="s">
        <v>122</v>
      </c>
      <c r="E67" s="19">
        <v>1980453.3</v>
      </c>
      <c r="F67" s="19">
        <v>1974456.19</v>
      </c>
      <c r="G67" s="32">
        <f t="shared" si="0"/>
        <v>0.9969718498285215</v>
      </c>
    </row>
    <row r="68" spans="3:7" ht="13.5" customHeight="1" hidden="1" outlineLevel="1">
      <c r="C68" s="42"/>
      <c r="D68" s="16" t="s">
        <v>109</v>
      </c>
      <c r="E68" s="35"/>
      <c r="F68" s="35"/>
      <c r="G68" s="26"/>
    </row>
    <row r="69" spans="3:7" ht="13.5" customHeight="1" hidden="1" outlineLevel="1">
      <c r="C69" s="1"/>
      <c r="D69" s="3" t="s">
        <v>121</v>
      </c>
      <c r="E69" s="33">
        <v>1214762.78</v>
      </c>
      <c r="F69" s="33">
        <v>1476686.64</v>
      </c>
      <c r="G69" s="26">
        <f t="shared" si="0"/>
        <v>1.2156172911389331</v>
      </c>
    </row>
    <row r="70" spans="3:7" ht="13.5" customHeight="1" hidden="1" outlineLevel="1">
      <c r="C70" s="1"/>
      <c r="D70" s="10" t="s">
        <v>111</v>
      </c>
      <c r="E70" s="33"/>
      <c r="F70" s="33"/>
      <c r="G70" s="26"/>
    </row>
    <row r="71" spans="3:7" ht="13.5" customHeight="1" hidden="1" outlineLevel="1">
      <c r="C71" s="1"/>
      <c r="D71" s="4" t="s">
        <v>29</v>
      </c>
      <c r="E71" s="11">
        <v>385778.27</v>
      </c>
      <c r="F71" s="11">
        <v>840034.08</v>
      </c>
      <c r="G71" s="5">
        <f t="shared" si="0"/>
        <v>2.1775049175268477</v>
      </c>
    </row>
    <row r="72" spans="3:7" ht="13.5" customHeight="1" hidden="1" outlineLevel="1">
      <c r="C72" s="1"/>
      <c r="D72" s="3" t="s">
        <v>30</v>
      </c>
      <c r="E72" s="33">
        <v>229835.81</v>
      </c>
      <c r="F72" s="33">
        <v>381524.14</v>
      </c>
      <c r="G72" s="26">
        <f aca="true" t="shared" si="1" ref="G72:G134">F72/E72</f>
        <v>1.6599856219098321</v>
      </c>
    </row>
    <row r="73" spans="3:7" ht="13.5" customHeight="1" hidden="1" outlineLevel="1">
      <c r="C73" s="1"/>
      <c r="D73" s="4" t="s">
        <v>31</v>
      </c>
      <c r="E73" s="11">
        <v>592160.95</v>
      </c>
      <c r="F73" s="11">
        <v>430518.13</v>
      </c>
      <c r="G73" s="5">
        <f t="shared" si="1"/>
        <v>0.7270289099610503</v>
      </c>
    </row>
    <row r="74" spans="3:7" ht="13.5" customHeight="1" hidden="1" outlineLevel="1">
      <c r="C74" s="1"/>
      <c r="D74" s="3" t="s">
        <v>32</v>
      </c>
      <c r="E74" s="33">
        <v>299010.61</v>
      </c>
      <c r="F74" s="33">
        <v>333688.11</v>
      </c>
      <c r="G74" s="26">
        <f t="shared" si="1"/>
        <v>1.1159741455328291</v>
      </c>
    </row>
    <row r="75" spans="3:7" ht="13.5" customHeight="1" hidden="1" outlineLevel="1">
      <c r="C75" s="1"/>
      <c r="D75" s="3" t="s">
        <v>33</v>
      </c>
      <c r="E75" s="33">
        <v>534122.97</v>
      </c>
      <c r="F75" s="33">
        <v>612540.59</v>
      </c>
      <c r="G75" s="26">
        <f t="shared" si="1"/>
        <v>1.1468156668117082</v>
      </c>
    </row>
    <row r="76" spans="3:7" ht="13.5" customHeight="1" hidden="1" outlineLevel="1" thickBot="1">
      <c r="C76" s="28"/>
      <c r="D76" s="12" t="s">
        <v>34</v>
      </c>
      <c r="E76" s="13">
        <v>474195.51</v>
      </c>
      <c r="F76" s="13">
        <v>532863.06</v>
      </c>
      <c r="G76" s="14">
        <f t="shared" si="1"/>
        <v>1.1237201718759422</v>
      </c>
    </row>
    <row r="77" spans="3:7" ht="13.5" customHeight="1" hidden="1" thickTop="1">
      <c r="C77" s="31">
        <v>8</v>
      </c>
      <c r="D77" s="18" t="s">
        <v>163</v>
      </c>
      <c r="E77" s="19">
        <v>1165645.55</v>
      </c>
      <c r="F77" s="19" t="e">
        <f>1026922.98+#REF!</f>
        <v>#REF!</v>
      </c>
      <c r="G77" s="32" t="e">
        <f t="shared" si="1"/>
        <v>#REF!</v>
      </c>
    </row>
    <row r="78" spans="3:7" ht="13.5" customHeight="1" hidden="1" outlineLevel="1">
      <c r="C78" s="42"/>
      <c r="D78" s="16" t="s">
        <v>109</v>
      </c>
      <c r="E78" s="35"/>
      <c r="F78" s="35"/>
      <c r="G78" s="26"/>
    </row>
    <row r="79" spans="3:7" ht="13.5" customHeight="1" hidden="1" outlineLevel="1">
      <c r="C79" s="1"/>
      <c r="D79" s="3" t="s">
        <v>154</v>
      </c>
      <c r="E79" s="33">
        <v>4029883.51</v>
      </c>
      <c r="F79" s="33" t="e">
        <f>3835027.01+#REF!</f>
        <v>#REF!</v>
      </c>
      <c r="G79" s="26" t="e">
        <f t="shared" si="1"/>
        <v>#REF!</v>
      </c>
    </row>
    <row r="80" spans="3:7" ht="13.5" customHeight="1" hidden="1" outlineLevel="1">
      <c r="C80" s="1"/>
      <c r="D80" s="10" t="s">
        <v>111</v>
      </c>
      <c r="E80" s="33"/>
      <c r="F80" s="33"/>
      <c r="G80" s="26"/>
    </row>
    <row r="81" spans="3:7" ht="13.5" customHeight="1" hidden="1" outlineLevel="1">
      <c r="C81" s="1"/>
      <c r="D81" s="3" t="s">
        <v>35</v>
      </c>
      <c r="E81" s="33">
        <v>238439.1</v>
      </c>
      <c r="F81" s="33">
        <v>326949.64</v>
      </c>
      <c r="G81" s="26">
        <f t="shared" si="1"/>
        <v>1.3712081617486394</v>
      </c>
    </row>
    <row r="82" spans="3:7" ht="13.5" customHeight="1" hidden="1" outlineLevel="1" thickBot="1">
      <c r="C82" s="1"/>
      <c r="D82" s="3" t="s">
        <v>36</v>
      </c>
      <c r="E82" s="33">
        <v>404567.1</v>
      </c>
      <c r="F82" s="33">
        <v>590977.19</v>
      </c>
      <c r="G82" s="26">
        <f t="shared" si="1"/>
        <v>1.4607643330364728</v>
      </c>
    </row>
    <row r="83" spans="3:7" ht="13.5" customHeight="1" hidden="1" outlineLevel="1" thickBot="1">
      <c r="C83" s="1"/>
      <c r="D83" s="3" t="s">
        <v>3</v>
      </c>
      <c r="E83" s="33">
        <v>1746610.51</v>
      </c>
      <c r="F83" s="33">
        <v>1865539.46</v>
      </c>
      <c r="G83" s="26">
        <f t="shared" si="1"/>
        <v>1.0680912826981672</v>
      </c>
    </row>
    <row r="84" spans="3:7" ht="13.5" customHeight="1" hidden="1" outlineLevel="1" thickBot="1">
      <c r="C84" s="1"/>
      <c r="D84" s="3" t="s">
        <v>37</v>
      </c>
      <c r="E84" s="33">
        <v>2937647.31</v>
      </c>
      <c r="F84" s="33">
        <v>4736451.06</v>
      </c>
      <c r="G84" s="26">
        <f t="shared" si="1"/>
        <v>1.6123280163267795</v>
      </c>
    </row>
    <row r="85" spans="3:7" ht="13.5" customHeight="1" hidden="1" outlineLevel="1" thickBot="1">
      <c r="C85" s="28"/>
      <c r="D85" s="17" t="s">
        <v>38</v>
      </c>
      <c r="E85" s="34">
        <v>824423.47</v>
      </c>
      <c r="F85" s="34">
        <v>1317762.93</v>
      </c>
      <c r="G85" s="30">
        <f t="shared" si="1"/>
        <v>1.5984054044458487</v>
      </c>
    </row>
    <row r="86" spans="3:7" ht="13.5" customHeight="1" collapsed="1" thickTop="1">
      <c r="C86" s="31">
        <v>9</v>
      </c>
      <c r="D86" s="7" t="s">
        <v>123</v>
      </c>
      <c r="E86" s="8">
        <v>912190.79</v>
      </c>
      <c r="F86" s="8">
        <v>1620688.74</v>
      </c>
      <c r="G86" s="15">
        <f t="shared" si="1"/>
        <v>1.7766993021273543</v>
      </c>
    </row>
    <row r="87" spans="3:7" ht="13.5" customHeight="1" outlineLevel="1">
      <c r="C87" s="42"/>
      <c r="D87" s="16" t="s">
        <v>109</v>
      </c>
      <c r="E87" s="35"/>
      <c r="F87" s="35"/>
      <c r="G87" s="26"/>
    </row>
    <row r="88" spans="3:7" ht="13.5" customHeight="1" outlineLevel="1">
      <c r="C88" s="1"/>
      <c r="D88" s="3" t="s">
        <v>164</v>
      </c>
      <c r="E88" s="33">
        <v>1135485.07</v>
      </c>
      <c r="F88" s="33">
        <v>1737021.29</v>
      </c>
      <c r="G88" s="26">
        <f t="shared" si="1"/>
        <v>1.5297614525217844</v>
      </c>
    </row>
    <row r="89" spans="3:7" ht="13.5" customHeight="1" outlineLevel="1">
      <c r="C89" s="1"/>
      <c r="D89" s="10" t="s">
        <v>111</v>
      </c>
      <c r="E89" s="33"/>
      <c r="F89" s="33"/>
      <c r="G89" s="26"/>
    </row>
    <row r="90" spans="3:7" ht="13.5" customHeight="1" outlineLevel="1">
      <c r="C90" s="1"/>
      <c r="D90" s="4" t="s">
        <v>40</v>
      </c>
      <c r="E90" s="11">
        <f>485269.78+480860.87</f>
        <v>966130.65</v>
      </c>
      <c r="F90" s="11">
        <v>3138977.57</v>
      </c>
      <c r="G90" s="5">
        <f t="shared" si="1"/>
        <v>3.2490197573175013</v>
      </c>
    </row>
    <row r="91" spans="3:7" ht="13.5" customHeight="1" outlineLevel="1">
      <c r="C91" s="1"/>
      <c r="D91" s="3" t="s">
        <v>41</v>
      </c>
      <c r="E91" s="33">
        <v>656186.6</v>
      </c>
      <c r="F91" s="33">
        <v>787112.63</v>
      </c>
      <c r="G91" s="26">
        <f t="shared" si="1"/>
        <v>1.1995256075025</v>
      </c>
    </row>
    <row r="92" spans="3:7" ht="13.5" customHeight="1" outlineLevel="1">
      <c r="C92" s="1"/>
      <c r="D92" s="4" t="s">
        <v>42</v>
      </c>
      <c r="E92" s="11">
        <f>86325.74+6270754.59</f>
        <v>6357080.33</v>
      </c>
      <c r="F92" s="11">
        <v>4949726.59</v>
      </c>
      <c r="G92" s="5">
        <f t="shared" si="1"/>
        <v>0.7786163353389621</v>
      </c>
    </row>
    <row r="93" spans="3:7" ht="12" customHeight="1" outlineLevel="1" thickBot="1">
      <c r="C93" s="28"/>
      <c r="D93" s="12" t="s">
        <v>43</v>
      </c>
      <c r="E93" s="13">
        <f>360107.8+322587.02</f>
        <v>682694.8200000001</v>
      </c>
      <c r="F93" s="13">
        <v>875327.86</v>
      </c>
      <c r="G93" s="14">
        <f t="shared" si="1"/>
        <v>1.2821656681092144</v>
      </c>
    </row>
    <row r="94" spans="3:7" ht="13.5" customHeight="1" hidden="1" thickBot="1" thickTop="1">
      <c r="C94" s="31">
        <v>10</v>
      </c>
      <c r="D94" s="7" t="s">
        <v>124</v>
      </c>
      <c r="E94" s="8">
        <v>333000.33</v>
      </c>
      <c r="F94" s="8">
        <v>434325.94</v>
      </c>
      <c r="G94" s="15">
        <f t="shared" si="1"/>
        <v>1.30428080957157</v>
      </c>
    </row>
    <row r="95" spans="3:7" ht="13.5" customHeight="1" hidden="1" outlineLevel="1" thickBot="1">
      <c r="C95" s="42"/>
      <c r="D95" s="16" t="s">
        <v>109</v>
      </c>
      <c r="E95" s="35"/>
      <c r="F95" s="35"/>
      <c r="G95" s="26"/>
    </row>
    <row r="96" spans="3:7" ht="13.5" customHeight="1" hidden="1" outlineLevel="1" thickBot="1">
      <c r="C96" s="1"/>
      <c r="D96" s="3" t="s">
        <v>125</v>
      </c>
      <c r="E96" s="33">
        <v>190437.08</v>
      </c>
      <c r="F96" s="33">
        <v>226176.99</v>
      </c>
      <c r="G96" s="26">
        <f t="shared" si="1"/>
        <v>1.1876730624099046</v>
      </c>
    </row>
    <row r="97" spans="3:7" ht="13.5" customHeight="1" hidden="1" outlineLevel="1" thickBot="1">
      <c r="C97" s="1"/>
      <c r="D97" s="10" t="s">
        <v>111</v>
      </c>
      <c r="E97" s="33"/>
      <c r="F97" s="33"/>
      <c r="G97" s="26"/>
    </row>
    <row r="98" spans="3:7" ht="13.5" customHeight="1" hidden="1" outlineLevel="1" thickBot="1">
      <c r="C98" s="1"/>
      <c r="D98" s="4" t="s">
        <v>44</v>
      </c>
      <c r="E98" s="11">
        <v>433933.9</v>
      </c>
      <c r="F98" s="11">
        <v>483246.69</v>
      </c>
      <c r="G98" s="5">
        <f t="shared" si="1"/>
        <v>1.1136412481255784</v>
      </c>
    </row>
    <row r="99" spans="3:7" ht="13.5" customHeight="1" hidden="1" outlineLevel="1" thickBot="1">
      <c r="C99" s="1"/>
      <c r="D99" s="4" t="s">
        <v>45</v>
      </c>
      <c r="E99" s="11">
        <v>129259.5</v>
      </c>
      <c r="F99" s="11">
        <v>207140.05</v>
      </c>
      <c r="G99" s="5">
        <f t="shared" si="1"/>
        <v>1.6025131615084383</v>
      </c>
    </row>
    <row r="100" spans="3:7" ht="13.5" customHeight="1" hidden="1" outlineLevel="1" thickBot="1">
      <c r="C100" s="1"/>
      <c r="D100" s="4" t="s">
        <v>46</v>
      </c>
      <c r="E100" s="11">
        <v>86190.37</v>
      </c>
      <c r="F100" s="11">
        <v>180663.19</v>
      </c>
      <c r="G100" s="5">
        <f t="shared" si="1"/>
        <v>2.096094842149999</v>
      </c>
    </row>
    <row r="101" spans="3:7" ht="13.5" customHeight="1" hidden="1" outlineLevel="1" thickBot="1">
      <c r="C101" s="28"/>
      <c r="D101" s="12" t="s">
        <v>47</v>
      </c>
      <c r="E101" s="13">
        <v>117281.18</v>
      </c>
      <c r="F101" s="13">
        <v>212477.94</v>
      </c>
      <c r="G101" s="14">
        <f>F101/E101</f>
        <v>1.8116968127367068</v>
      </c>
    </row>
    <row r="102" spans="3:7" ht="1.5" customHeight="1" hidden="1" collapsed="1" thickTop="1">
      <c r="C102" s="31">
        <v>11</v>
      </c>
      <c r="D102" s="7" t="s">
        <v>126</v>
      </c>
      <c r="E102" s="8">
        <v>264069.35</v>
      </c>
      <c r="F102" s="8">
        <v>752823.74</v>
      </c>
      <c r="G102" s="15">
        <f t="shared" si="1"/>
        <v>2.8508561860738477</v>
      </c>
    </row>
    <row r="103" spans="3:7" ht="13.5" customHeight="1" hidden="1" outlineLevel="1" thickBot="1">
      <c r="C103" s="42"/>
      <c r="D103" s="16" t="s">
        <v>109</v>
      </c>
      <c r="E103" s="35"/>
      <c r="F103" s="35"/>
      <c r="G103" s="26"/>
    </row>
    <row r="104" spans="3:7" ht="13.5" customHeight="1" hidden="1" outlineLevel="1" thickBot="1">
      <c r="C104" s="1"/>
      <c r="D104" s="3" t="s">
        <v>127</v>
      </c>
      <c r="E104" s="33">
        <v>239554.55</v>
      </c>
      <c r="F104" s="33">
        <v>1245247.48</v>
      </c>
      <c r="G104" s="26">
        <f>F104/E104</f>
        <v>5.198179203859831</v>
      </c>
    </row>
    <row r="105" spans="3:7" ht="13.5" customHeight="1" hidden="1" outlineLevel="1" thickBot="1">
      <c r="C105" s="1"/>
      <c r="D105" s="10" t="s">
        <v>111</v>
      </c>
      <c r="E105" s="33"/>
      <c r="F105" s="33"/>
      <c r="G105" s="26"/>
    </row>
    <row r="106" spans="3:7" ht="13.5" customHeight="1" hidden="1" outlineLevel="1" thickBot="1">
      <c r="C106" s="1"/>
      <c r="D106" s="3" t="s">
        <v>48</v>
      </c>
      <c r="E106" s="33">
        <v>184139.57</v>
      </c>
      <c r="F106" s="33">
        <v>205383.43</v>
      </c>
      <c r="G106" s="26">
        <f t="shared" si="1"/>
        <v>1.1153682502897122</v>
      </c>
    </row>
    <row r="107" spans="3:7" ht="13.5" customHeight="1" hidden="1" outlineLevel="1" thickBot="1">
      <c r="C107" s="1"/>
      <c r="D107" s="4" t="s">
        <v>49</v>
      </c>
      <c r="E107" s="11">
        <f>20051.05+13754.31+5628.01</f>
        <v>39433.37</v>
      </c>
      <c r="F107" s="39">
        <f>146323.2+9.48</f>
        <v>146332.68000000002</v>
      </c>
      <c r="G107" s="5">
        <f t="shared" si="1"/>
        <v>3.710884461561363</v>
      </c>
    </row>
    <row r="108" spans="3:7" ht="13.5" customHeight="1" hidden="1" outlineLevel="1" thickBot="1">
      <c r="C108" s="1"/>
      <c r="D108" s="3" t="s">
        <v>140</v>
      </c>
      <c r="E108" s="33">
        <v>13754.31</v>
      </c>
      <c r="F108" s="33"/>
      <c r="G108" s="26"/>
    </row>
    <row r="109" spans="3:7" ht="13.5" customHeight="1" hidden="1" outlineLevel="1" thickBot="1">
      <c r="C109" s="1"/>
      <c r="D109" s="4" t="s">
        <v>50</v>
      </c>
      <c r="E109" s="11">
        <v>242327.26</v>
      </c>
      <c r="F109" s="11">
        <v>439246.15</v>
      </c>
      <c r="G109" s="5">
        <f t="shared" si="1"/>
        <v>1.8126155101163608</v>
      </c>
    </row>
    <row r="110" spans="3:7" ht="13.5" customHeight="1" hidden="1" thickBot="1" thickTop="1">
      <c r="C110" s="31">
        <v>12</v>
      </c>
      <c r="D110" s="7" t="s">
        <v>128</v>
      </c>
      <c r="E110" s="8">
        <v>128746.91</v>
      </c>
      <c r="F110" s="8">
        <v>89189.54</v>
      </c>
      <c r="G110" s="15">
        <f t="shared" si="1"/>
        <v>0.6927509172841507</v>
      </c>
    </row>
    <row r="111" spans="3:7" ht="13.5" customHeight="1" hidden="1" outlineLevel="1" thickBot="1">
      <c r="C111" s="42"/>
      <c r="D111" s="16" t="s">
        <v>109</v>
      </c>
      <c r="E111" s="35"/>
      <c r="F111" s="35"/>
      <c r="G111" s="26"/>
    </row>
    <row r="112" spans="3:7" ht="13.5" customHeight="1" hidden="1" outlineLevel="1" thickBot="1">
      <c r="C112" s="1"/>
      <c r="D112" s="3" t="s">
        <v>129</v>
      </c>
      <c r="E112" s="33">
        <v>500476.68</v>
      </c>
      <c r="F112" s="33">
        <v>481530.3</v>
      </c>
      <c r="G112" s="26">
        <f t="shared" si="1"/>
        <v>0.9621433310339255</v>
      </c>
    </row>
    <row r="113" spans="3:7" ht="13.5" customHeight="1" hidden="1" outlineLevel="1" thickBot="1">
      <c r="C113" s="1"/>
      <c r="D113" s="10" t="s">
        <v>111</v>
      </c>
      <c r="E113" s="33"/>
      <c r="F113" s="33"/>
      <c r="G113" s="26"/>
    </row>
    <row r="114" spans="3:7" ht="13.5" customHeight="1" hidden="1" outlineLevel="1" thickBot="1">
      <c r="C114" s="28"/>
      <c r="D114" s="12" t="s">
        <v>129</v>
      </c>
      <c r="E114" s="13">
        <f>539322.89+170267.88+174748.51</f>
        <v>884339.28</v>
      </c>
      <c r="F114" s="13">
        <v>1007464.71</v>
      </c>
      <c r="G114" s="14">
        <f>F114/E114</f>
        <v>1.1392287245230133</v>
      </c>
    </row>
    <row r="115" spans="3:7" ht="13.5" customHeight="1" hidden="1" outlineLevel="1" thickBot="1" thickTop="1">
      <c r="C115" s="1"/>
      <c r="D115" s="3" t="s">
        <v>141</v>
      </c>
      <c r="E115" s="33">
        <v>170267.88</v>
      </c>
      <c r="F115" s="33"/>
      <c r="G115" s="26"/>
    </row>
    <row r="116" spans="3:7" ht="13.5" customHeight="1" hidden="1" outlineLevel="1" thickBot="1">
      <c r="C116" s="1"/>
      <c r="D116" s="3" t="s">
        <v>142</v>
      </c>
      <c r="E116" s="33">
        <v>174748.51</v>
      </c>
      <c r="F116" s="33"/>
      <c r="G116" s="26"/>
    </row>
    <row r="117" spans="3:7" ht="13.5" customHeight="1" hidden="1" outlineLevel="1" thickBot="1">
      <c r="C117" s="1"/>
      <c r="D117" s="4" t="s">
        <v>51</v>
      </c>
      <c r="E117" s="11">
        <v>57426.07</v>
      </c>
      <c r="F117" s="11">
        <v>67131.12</v>
      </c>
      <c r="G117" s="5">
        <f t="shared" si="1"/>
        <v>1.1690007691628557</v>
      </c>
    </row>
    <row r="118" spans="3:7" ht="13.5" customHeight="1" hidden="1" collapsed="1" thickBot="1" thickTop="1">
      <c r="C118" s="31">
        <v>13</v>
      </c>
      <c r="D118" s="18" t="s">
        <v>153</v>
      </c>
      <c r="E118" s="19">
        <v>689622.15</v>
      </c>
      <c r="F118" s="19">
        <f>878748.57+E205+E206</f>
        <v>879618.3899999999</v>
      </c>
      <c r="G118" s="32">
        <f t="shared" si="1"/>
        <v>1.2755077399993604</v>
      </c>
    </row>
    <row r="119" spans="3:7" ht="13.5" customHeight="1" hidden="1" outlineLevel="1" thickBot="1">
      <c r="C119" s="42"/>
      <c r="D119" s="16" t="s">
        <v>109</v>
      </c>
      <c r="E119" s="35"/>
      <c r="F119" s="35"/>
      <c r="G119" s="26"/>
    </row>
    <row r="120" spans="3:7" ht="13.5" customHeight="1" hidden="1" outlineLevel="1" thickBot="1">
      <c r="C120" s="1"/>
      <c r="D120" s="3" t="s">
        <v>151</v>
      </c>
      <c r="E120" s="33">
        <v>17536255.43</v>
      </c>
      <c r="F120" s="33" t="e">
        <f>19016084.36+#REF!</f>
        <v>#REF!</v>
      </c>
      <c r="G120" s="26" t="e">
        <f t="shared" si="1"/>
        <v>#REF!</v>
      </c>
    </row>
    <row r="121" spans="3:7" ht="13.5" customHeight="1" hidden="1" outlineLevel="1" thickBot="1">
      <c r="C121" s="1"/>
      <c r="D121" s="3" t="s">
        <v>52</v>
      </c>
      <c r="E121" s="33">
        <v>3175108.35</v>
      </c>
      <c r="F121" s="33">
        <v>1599909.94</v>
      </c>
      <c r="G121" s="26">
        <f t="shared" si="1"/>
        <v>0.5038914467281093</v>
      </c>
    </row>
    <row r="122" spans="3:7" ht="13.5" customHeight="1" hidden="1" outlineLevel="1" thickBot="1">
      <c r="C122" s="1"/>
      <c r="D122" s="10" t="s">
        <v>111</v>
      </c>
      <c r="E122" s="33"/>
      <c r="F122" s="33"/>
      <c r="G122" s="26"/>
    </row>
    <row r="123" spans="3:7" ht="13.5" customHeight="1" hidden="1" outlineLevel="1" thickBot="1">
      <c r="C123" s="1"/>
      <c r="D123" s="3" t="s">
        <v>53</v>
      </c>
      <c r="E123" s="33">
        <v>498824.04</v>
      </c>
      <c r="F123" s="33">
        <v>513441.63</v>
      </c>
      <c r="G123" s="26">
        <f t="shared" si="1"/>
        <v>1.0293041009009911</v>
      </c>
    </row>
    <row r="124" spans="3:7" ht="13.5" customHeight="1" hidden="1" outlineLevel="1" thickBot="1">
      <c r="C124" s="1"/>
      <c r="D124" s="4" t="s">
        <v>54</v>
      </c>
      <c r="E124" s="11">
        <v>750840.69</v>
      </c>
      <c r="F124" s="11">
        <v>1447828.91</v>
      </c>
      <c r="G124" s="5">
        <f t="shared" si="1"/>
        <v>1.9282771022971599</v>
      </c>
    </row>
    <row r="125" spans="3:7" ht="13.5" customHeight="1" hidden="1" outlineLevel="1" thickBot="1">
      <c r="C125" s="28"/>
      <c r="D125" s="12" t="s">
        <v>55</v>
      </c>
      <c r="E125" s="13">
        <v>188949.09</v>
      </c>
      <c r="F125" s="13">
        <v>237398.62</v>
      </c>
      <c r="G125" s="14">
        <f t="shared" si="1"/>
        <v>1.2564157890360836</v>
      </c>
    </row>
    <row r="126" spans="3:7" ht="13.5" customHeight="1" hidden="1" thickBot="1" thickTop="1">
      <c r="C126" s="31">
        <v>14</v>
      </c>
      <c r="D126" s="18" t="s">
        <v>131</v>
      </c>
      <c r="E126" s="19">
        <v>267777.75</v>
      </c>
      <c r="F126" s="19">
        <v>335660.44</v>
      </c>
      <c r="G126" s="32">
        <f t="shared" si="1"/>
        <v>1.2535038478738432</v>
      </c>
    </row>
    <row r="127" spans="3:7" ht="13.5" customHeight="1" hidden="1" outlineLevel="1" thickBot="1">
      <c r="C127" s="42"/>
      <c r="D127" s="16" t="s">
        <v>109</v>
      </c>
      <c r="E127" s="35"/>
      <c r="F127" s="35"/>
      <c r="G127" s="26"/>
    </row>
    <row r="128" spans="3:7" ht="13.5" customHeight="1" hidden="1" outlineLevel="1" thickBot="1">
      <c r="C128" s="1"/>
      <c r="D128" s="3" t="s">
        <v>56</v>
      </c>
      <c r="E128" s="33">
        <v>2510144.9</v>
      </c>
      <c r="F128" s="33">
        <v>1643463.34</v>
      </c>
      <c r="G128" s="26">
        <f t="shared" si="1"/>
        <v>0.6547284740414787</v>
      </c>
    </row>
    <row r="129" spans="3:7" ht="13.5" customHeight="1" hidden="1" outlineLevel="1" thickBot="1">
      <c r="C129" s="1"/>
      <c r="D129" s="10" t="s">
        <v>111</v>
      </c>
      <c r="E129" s="33"/>
      <c r="F129" s="33"/>
      <c r="G129" s="26"/>
    </row>
    <row r="130" spans="3:7" ht="13.5" customHeight="1" hidden="1" outlineLevel="1" thickBot="1">
      <c r="C130" s="1"/>
      <c r="D130" s="4" t="s">
        <v>57</v>
      </c>
      <c r="E130" s="11">
        <v>115802.56</v>
      </c>
      <c r="F130" s="11">
        <v>120356.01</v>
      </c>
      <c r="G130" s="5">
        <f t="shared" si="1"/>
        <v>1.0393208060339945</v>
      </c>
    </row>
    <row r="131" spans="3:7" ht="13.5" customHeight="1" hidden="1" outlineLevel="1" thickBot="1">
      <c r="C131" s="1"/>
      <c r="D131" s="4" t="s">
        <v>58</v>
      </c>
      <c r="E131" s="11">
        <v>333539.72</v>
      </c>
      <c r="F131" s="11">
        <v>607896.05</v>
      </c>
      <c r="G131" s="5">
        <f t="shared" si="1"/>
        <v>1.8225596939399005</v>
      </c>
    </row>
    <row r="132" spans="3:7" ht="13.5" customHeight="1" hidden="1" outlineLevel="1" thickBot="1">
      <c r="C132" s="1"/>
      <c r="D132" s="4" t="s">
        <v>59</v>
      </c>
      <c r="E132" s="11">
        <v>383471.8</v>
      </c>
      <c r="F132" s="11">
        <v>465383.1</v>
      </c>
      <c r="G132" s="5">
        <f t="shared" si="1"/>
        <v>1.2136044945156332</v>
      </c>
    </row>
    <row r="133" spans="3:7" ht="13.5" customHeight="1" hidden="1" outlineLevel="1" thickBot="1">
      <c r="C133" s="28"/>
      <c r="D133" s="12" t="s">
        <v>60</v>
      </c>
      <c r="E133" s="13">
        <v>321116.32</v>
      </c>
      <c r="F133" s="13">
        <v>357928.44</v>
      </c>
      <c r="G133" s="14">
        <f t="shared" si="1"/>
        <v>1.1146379604748833</v>
      </c>
    </row>
    <row r="134" spans="3:7" ht="13.5" customHeight="1" hidden="1" collapsed="1" thickBot="1" thickTop="1">
      <c r="C134" s="31">
        <v>15</v>
      </c>
      <c r="D134" s="18" t="s">
        <v>132</v>
      </c>
      <c r="E134" s="19">
        <v>883142.65</v>
      </c>
      <c r="F134" s="19">
        <v>1275972.37</v>
      </c>
      <c r="G134" s="32">
        <f t="shared" si="1"/>
        <v>1.4448089105423683</v>
      </c>
    </row>
    <row r="135" spans="3:7" ht="13.5" customHeight="1" hidden="1" outlineLevel="1" thickBot="1">
      <c r="C135" s="42"/>
      <c r="D135" s="16" t="s">
        <v>109</v>
      </c>
      <c r="E135" s="35"/>
      <c r="F135" s="35"/>
      <c r="G135" s="26"/>
    </row>
    <row r="136" spans="3:7" ht="13.5" customHeight="1" hidden="1" outlineLevel="1" thickBot="1">
      <c r="C136" s="1"/>
      <c r="D136" s="3" t="s">
        <v>61</v>
      </c>
      <c r="E136" s="33">
        <v>3740252.7</v>
      </c>
      <c r="F136" s="33">
        <v>4723701.82</v>
      </c>
      <c r="G136" s="26">
        <f aca="true" t="shared" si="2" ref="G136:G193">F136/E136</f>
        <v>1.2629365443677107</v>
      </c>
    </row>
    <row r="137" spans="3:7" ht="13.5" customHeight="1" hidden="1" outlineLevel="1" thickBot="1">
      <c r="C137" s="1"/>
      <c r="D137" s="10" t="s">
        <v>111</v>
      </c>
      <c r="E137" s="33"/>
      <c r="F137" s="33"/>
      <c r="G137" s="26"/>
    </row>
    <row r="138" spans="3:7" ht="13.5" customHeight="1" hidden="1" outlineLevel="1" thickBot="1">
      <c r="C138" s="1"/>
      <c r="D138" s="3" t="s">
        <v>62</v>
      </c>
      <c r="E138" s="33">
        <v>480570.54</v>
      </c>
      <c r="F138" s="33">
        <v>842633.02</v>
      </c>
      <c r="G138" s="26">
        <f t="shared" si="2"/>
        <v>1.7534013216873428</v>
      </c>
    </row>
    <row r="139" spans="3:7" ht="13.5" customHeight="1" hidden="1" outlineLevel="1" thickBot="1">
      <c r="C139" s="1"/>
      <c r="D139" s="3" t="s">
        <v>63</v>
      </c>
      <c r="E139" s="33">
        <v>220544.45</v>
      </c>
      <c r="F139" s="33">
        <v>354728.04</v>
      </c>
      <c r="G139" s="26">
        <f t="shared" si="2"/>
        <v>1.6084197085893568</v>
      </c>
    </row>
    <row r="140" spans="3:7" ht="13.5" customHeight="1" hidden="1" outlineLevel="1" thickBot="1">
      <c r="C140" s="28"/>
      <c r="D140" s="12" t="s">
        <v>64</v>
      </c>
      <c r="E140" s="13">
        <v>342726.81</v>
      </c>
      <c r="F140" s="13">
        <v>1240685.15</v>
      </c>
      <c r="G140" s="14">
        <f t="shared" si="2"/>
        <v>3.6200411342199925</v>
      </c>
    </row>
    <row r="141" spans="3:7" ht="13.5" customHeight="1" hidden="1" thickBot="1" thickTop="1">
      <c r="C141" s="31">
        <v>16</v>
      </c>
      <c r="D141" s="7" t="s">
        <v>133</v>
      </c>
      <c r="E141" s="8">
        <v>579064.82</v>
      </c>
      <c r="F141" s="8">
        <v>573405.8</v>
      </c>
      <c r="G141" s="15">
        <f t="shared" si="2"/>
        <v>0.9902273116850719</v>
      </c>
    </row>
    <row r="142" spans="3:7" ht="13.5" customHeight="1" hidden="1" outlineLevel="1" thickBot="1">
      <c r="C142" s="42"/>
      <c r="D142" s="16" t="s">
        <v>109</v>
      </c>
      <c r="E142" s="35"/>
      <c r="F142" s="35"/>
      <c r="G142" s="26"/>
    </row>
    <row r="143" spans="3:7" ht="13.5" customHeight="1" hidden="1" outlineLevel="1" thickBot="1">
      <c r="C143" s="1"/>
      <c r="D143" s="3" t="s">
        <v>65</v>
      </c>
      <c r="E143" s="33">
        <v>1418825.04</v>
      </c>
      <c r="F143" s="33">
        <v>1598695.73</v>
      </c>
      <c r="G143" s="26">
        <f t="shared" si="2"/>
        <v>1.126774397779165</v>
      </c>
    </row>
    <row r="144" spans="3:7" ht="13.5" customHeight="1" hidden="1" outlineLevel="1" thickBot="1">
      <c r="C144" s="1"/>
      <c r="D144" s="10" t="s">
        <v>111</v>
      </c>
      <c r="E144" s="33"/>
      <c r="F144" s="33"/>
      <c r="G144" s="26"/>
    </row>
    <row r="145" spans="3:7" ht="13.5" customHeight="1" hidden="1" outlineLevel="1" thickBot="1">
      <c r="C145" s="1"/>
      <c r="D145" s="3" t="s">
        <v>66</v>
      </c>
      <c r="E145" s="33">
        <v>137910.73</v>
      </c>
      <c r="F145" s="33">
        <v>224820.1</v>
      </c>
      <c r="G145" s="26">
        <f t="shared" si="2"/>
        <v>1.6301857005615152</v>
      </c>
    </row>
    <row r="146" spans="3:7" ht="13.5" customHeight="1" hidden="1" outlineLevel="1" thickBot="1">
      <c r="C146" s="1"/>
      <c r="D146" s="4" t="s">
        <v>67</v>
      </c>
      <c r="E146" s="11">
        <v>264597.19</v>
      </c>
      <c r="F146" s="11">
        <v>822980.01</v>
      </c>
      <c r="G146" s="5">
        <f t="shared" si="2"/>
        <v>3.110312736125429</v>
      </c>
    </row>
    <row r="147" spans="3:7" ht="13.5" customHeight="1" hidden="1" outlineLevel="1" thickBot="1">
      <c r="C147" s="1"/>
      <c r="D147" s="4" t="s">
        <v>39</v>
      </c>
      <c r="E147" s="11">
        <v>227193.83</v>
      </c>
      <c r="F147" s="11">
        <v>319027.9</v>
      </c>
      <c r="G147" s="5">
        <f t="shared" si="2"/>
        <v>1.404210228772498</v>
      </c>
    </row>
    <row r="148" spans="3:7" ht="13.5" customHeight="1" hidden="1" outlineLevel="1" thickBot="1">
      <c r="C148" s="1"/>
      <c r="D148" s="4" t="s">
        <v>68</v>
      </c>
      <c r="E148" s="11">
        <v>226039.63</v>
      </c>
      <c r="F148" s="11">
        <v>512079.57</v>
      </c>
      <c r="G148" s="5">
        <f t="shared" si="2"/>
        <v>2.265441551112077</v>
      </c>
    </row>
    <row r="149" spans="3:7" ht="13.5" customHeight="1" hidden="1" outlineLevel="1" thickBot="1">
      <c r="C149" s="28"/>
      <c r="D149" s="12" t="s">
        <v>69</v>
      </c>
      <c r="E149" s="13">
        <v>4353428.16</v>
      </c>
      <c r="F149" s="13">
        <v>422559.92</v>
      </c>
      <c r="G149" s="14">
        <f t="shared" si="2"/>
        <v>0.09706371725219877</v>
      </c>
    </row>
    <row r="150" spans="3:7" ht="13.5" customHeight="1" hidden="1" collapsed="1" thickTop="1">
      <c r="C150" s="31">
        <v>17</v>
      </c>
      <c r="D150" s="7" t="s">
        <v>165</v>
      </c>
      <c r="E150" s="8">
        <v>590015.55</v>
      </c>
      <c r="F150" s="8" t="e">
        <f>633506.68+#REF!</f>
        <v>#REF!</v>
      </c>
      <c r="G150" s="15" t="e">
        <f t="shared" si="2"/>
        <v>#REF!</v>
      </c>
    </row>
    <row r="151" spans="3:7" ht="13.5" customHeight="1" hidden="1" outlineLevel="1">
      <c r="C151" s="42"/>
      <c r="D151" s="16" t="s">
        <v>109</v>
      </c>
      <c r="E151" s="35"/>
      <c r="F151" s="35"/>
      <c r="G151" s="26"/>
    </row>
    <row r="152" spans="3:7" ht="13.5" customHeight="1" hidden="1" outlineLevel="1">
      <c r="C152" s="1"/>
      <c r="D152" s="3" t="s">
        <v>152</v>
      </c>
      <c r="E152" s="33">
        <v>1529919.63</v>
      </c>
      <c r="F152" s="33" t="e">
        <f>1804279.92+#REF!</f>
        <v>#REF!</v>
      </c>
      <c r="G152" s="26" t="e">
        <f t="shared" si="2"/>
        <v>#REF!</v>
      </c>
    </row>
    <row r="153" spans="3:7" ht="13.5" customHeight="1" hidden="1" outlineLevel="1">
      <c r="C153" s="1"/>
      <c r="D153" s="10" t="s">
        <v>111</v>
      </c>
      <c r="E153" s="33"/>
      <c r="F153" s="33"/>
      <c r="G153" s="26"/>
    </row>
    <row r="154" spans="3:7" ht="13.5" customHeight="1" hidden="1" outlineLevel="1">
      <c r="C154" s="1"/>
      <c r="D154" s="3" t="s">
        <v>143</v>
      </c>
      <c r="E154" s="33">
        <v>549799.11</v>
      </c>
      <c r="F154" s="33">
        <v>478588.5</v>
      </c>
      <c r="G154" s="26">
        <f t="shared" si="2"/>
        <v>0.8704788554495841</v>
      </c>
    </row>
    <row r="155" spans="3:7" ht="13.5" customHeight="1" hidden="1" outlineLevel="1">
      <c r="C155" s="1"/>
      <c r="D155" s="3" t="s">
        <v>70</v>
      </c>
      <c r="E155" s="33">
        <v>303391</v>
      </c>
      <c r="F155" s="33">
        <v>343980.15</v>
      </c>
      <c r="G155" s="26">
        <f t="shared" si="2"/>
        <v>1.1337849507730948</v>
      </c>
    </row>
    <row r="156" spans="3:7" ht="13.5" customHeight="1" hidden="1" outlineLevel="1">
      <c r="C156" s="1"/>
      <c r="D156" s="3" t="s">
        <v>71</v>
      </c>
      <c r="E156" s="33">
        <v>228640.99</v>
      </c>
      <c r="F156" s="33">
        <v>367822.54</v>
      </c>
      <c r="G156" s="26">
        <f t="shared" si="2"/>
        <v>1.6087340244634174</v>
      </c>
    </row>
    <row r="157" spans="3:7" ht="13.5" customHeight="1" hidden="1" outlineLevel="1">
      <c r="C157" s="1"/>
      <c r="D157" s="3" t="s">
        <v>72</v>
      </c>
      <c r="E157" s="33">
        <v>100735.33</v>
      </c>
      <c r="F157" s="33">
        <v>126928.31</v>
      </c>
      <c r="G157" s="26">
        <f t="shared" si="2"/>
        <v>1.2600178110301519</v>
      </c>
    </row>
    <row r="158" spans="3:7" ht="13.5" customHeight="1" hidden="1" outlineLevel="1" thickBot="1">
      <c r="C158" s="28"/>
      <c r="D158" s="17" t="s">
        <v>73</v>
      </c>
      <c r="E158" s="34">
        <v>424387.38</v>
      </c>
      <c r="F158" s="34">
        <v>500415.04</v>
      </c>
      <c r="G158" s="30">
        <f t="shared" si="2"/>
        <v>1.1791468445645108</v>
      </c>
    </row>
    <row r="159" spans="3:7" ht="13.5" customHeight="1" hidden="1" thickTop="1">
      <c r="C159" s="31">
        <v>18</v>
      </c>
      <c r="D159" s="18" t="s">
        <v>166</v>
      </c>
      <c r="E159" s="19">
        <v>3149750.99</v>
      </c>
      <c r="F159" s="19">
        <f>3937871.39+E201+E202+E203+E204</f>
        <v>3964160.1199999996</v>
      </c>
      <c r="G159" s="32">
        <f t="shared" si="2"/>
        <v>1.2585630205643652</v>
      </c>
    </row>
    <row r="160" spans="3:7" ht="13.5" customHeight="1" hidden="1" outlineLevel="1">
      <c r="C160" s="42"/>
      <c r="D160" s="16" t="s">
        <v>109</v>
      </c>
      <c r="E160" s="35"/>
      <c r="F160" s="35"/>
      <c r="G160" s="26"/>
    </row>
    <row r="161" spans="3:7" ht="13.5" customHeight="1" hidden="1" outlineLevel="1">
      <c r="C161" s="1"/>
      <c r="D161" s="3" t="s">
        <v>150</v>
      </c>
      <c r="E161" s="33">
        <v>8222112.12</v>
      </c>
      <c r="F161" s="33" t="e">
        <f>9370571.63+#REF!</f>
        <v>#REF!</v>
      </c>
      <c r="G161" s="26" t="e">
        <f t="shared" si="2"/>
        <v>#REF!</v>
      </c>
    </row>
    <row r="162" spans="3:7" ht="13.5" customHeight="1" hidden="1" outlineLevel="1">
      <c r="C162" s="1"/>
      <c r="D162" s="10" t="s">
        <v>111</v>
      </c>
      <c r="E162" s="33"/>
      <c r="F162" s="33"/>
      <c r="G162" s="26"/>
    </row>
    <row r="163" spans="3:7" ht="13.5" customHeight="1" hidden="1" outlineLevel="1">
      <c r="C163" s="1"/>
      <c r="D163" s="3" t="s">
        <v>74</v>
      </c>
      <c r="E163" s="33">
        <v>486358.69</v>
      </c>
      <c r="F163" s="33">
        <v>168939.57</v>
      </c>
      <c r="G163" s="26">
        <f t="shared" si="2"/>
        <v>0.34735591955805295</v>
      </c>
    </row>
    <row r="164" spans="3:7" ht="13.5" customHeight="1" hidden="1" outlineLevel="1">
      <c r="C164" s="1"/>
      <c r="D164" s="4" t="s">
        <v>75</v>
      </c>
      <c r="E164" s="11">
        <v>519867.81</v>
      </c>
      <c r="F164" s="11">
        <v>1169259.74</v>
      </c>
      <c r="G164" s="5">
        <f t="shared" si="2"/>
        <v>2.2491481824966235</v>
      </c>
    </row>
    <row r="165" spans="3:7" ht="13.5" customHeight="1" hidden="1" outlineLevel="1">
      <c r="C165" s="1"/>
      <c r="D165" s="3" t="s">
        <v>76</v>
      </c>
      <c r="E165" s="33">
        <v>349481.72</v>
      </c>
      <c r="F165" s="33">
        <v>534900.11</v>
      </c>
      <c r="G165" s="26">
        <f t="shared" si="2"/>
        <v>1.530552470669997</v>
      </c>
    </row>
    <row r="166" spans="3:7" ht="0.75" customHeight="1" hidden="1" outlineLevel="1">
      <c r="C166" s="1"/>
      <c r="D166" s="3" t="s">
        <v>77</v>
      </c>
      <c r="E166" s="33">
        <v>53263.23</v>
      </c>
      <c r="F166" s="33">
        <v>101777.07</v>
      </c>
      <c r="G166" s="26">
        <f t="shared" si="2"/>
        <v>1.910831731383921</v>
      </c>
    </row>
    <row r="167" spans="3:7" ht="13.5" customHeight="1" hidden="1" outlineLevel="1" thickBot="1">
      <c r="C167" s="28"/>
      <c r="D167" s="17" t="s">
        <v>78</v>
      </c>
      <c r="E167" s="34">
        <v>650927.15</v>
      </c>
      <c r="F167" s="34">
        <v>718971.02</v>
      </c>
      <c r="G167" s="30">
        <f t="shared" si="2"/>
        <v>1.1045337715595362</v>
      </c>
    </row>
    <row r="168" spans="3:7" ht="13.5" customHeight="1" hidden="1" thickTop="1">
      <c r="C168" s="31">
        <v>19</v>
      </c>
      <c r="D168" s="7" t="s">
        <v>135</v>
      </c>
      <c r="E168" s="8">
        <v>1182129.99</v>
      </c>
      <c r="F168" s="8">
        <v>947844.47</v>
      </c>
      <c r="G168" s="15">
        <f t="shared" si="2"/>
        <v>0.8018106959624635</v>
      </c>
    </row>
    <row r="169" spans="3:7" ht="13.5" customHeight="1" hidden="1" outlineLevel="1">
      <c r="C169" s="42"/>
      <c r="D169" s="16" t="s">
        <v>109</v>
      </c>
      <c r="E169" s="35"/>
      <c r="F169" s="35"/>
      <c r="G169" s="26"/>
    </row>
    <row r="170" spans="3:7" ht="13.5" customHeight="1" hidden="1" outlineLevel="1">
      <c r="C170" s="1"/>
      <c r="D170" s="3" t="s">
        <v>79</v>
      </c>
      <c r="E170" s="33">
        <v>440136.14</v>
      </c>
      <c r="F170" s="33">
        <v>1092766.13</v>
      </c>
      <c r="G170" s="26">
        <f t="shared" si="2"/>
        <v>2.482791188199178</v>
      </c>
    </row>
    <row r="171" spans="3:7" ht="13.5" customHeight="1" hidden="1" outlineLevel="1">
      <c r="C171" s="1"/>
      <c r="D171" s="10" t="s">
        <v>111</v>
      </c>
      <c r="E171" s="33"/>
      <c r="F171" s="33"/>
      <c r="G171" s="26"/>
    </row>
    <row r="172" spans="3:7" ht="13.5" customHeight="1" hidden="1" outlineLevel="1">
      <c r="C172" s="1"/>
      <c r="D172" s="3" t="s">
        <v>80</v>
      </c>
      <c r="E172" s="33">
        <v>1413481.04</v>
      </c>
      <c r="F172" s="33">
        <v>749667.64</v>
      </c>
      <c r="G172" s="26">
        <f t="shared" si="2"/>
        <v>0.5303697883347626</v>
      </c>
    </row>
    <row r="173" spans="3:7" ht="13.5" customHeight="1" hidden="1" outlineLevel="1">
      <c r="C173" s="1"/>
      <c r="D173" s="3" t="s">
        <v>81</v>
      </c>
      <c r="E173" s="33">
        <v>381815.32</v>
      </c>
      <c r="F173" s="33">
        <v>797227.04</v>
      </c>
      <c r="G173" s="26">
        <f t="shared" si="2"/>
        <v>2.0879912309437976</v>
      </c>
    </row>
    <row r="174" spans="3:7" ht="13.5" customHeight="1" hidden="1" outlineLevel="1">
      <c r="C174" s="1"/>
      <c r="D174" s="3" t="s">
        <v>82</v>
      </c>
      <c r="E174" s="33">
        <v>380815.02</v>
      </c>
      <c r="F174" s="33">
        <v>429474.31</v>
      </c>
      <c r="G174" s="26">
        <f t="shared" si="2"/>
        <v>1.1277767090174122</v>
      </c>
    </row>
    <row r="175" spans="3:7" ht="13.5" customHeight="1" hidden="1" outlineLevel="1">
      <c r="C175" s="1"/>
      <c r="D175" s="3" t="s">
        <v>83</v>
      </c>
      <c r="E175" s="33">
        <v>287566.97</v>
      </c>
      <c r="F175" s="33">
        <v>594177.97</v>
      </c>
      <c r="G175" s="26">
        <f t="shared" si="2"/>
        <v>2.0662246780289126</v>
      </c>
    </row>
    <row r="176" spans="3:7" ht="13.5" customHeight="1" hidden="1" outlineLevel="1">
      <c r="C176" s="1"/>
      <c r="D176" s="3" t="s">
        <v>84</v>
      </c>
      <c r="E176" s="33">
        <v>1890463.28</v>
      </c>
      <c r="F176" s="33">
        <v>1930543.44</v>
      </c>
      <c r="G176" s="26">
        <f t="shared" si="2"/>
        <v>1.021201236979329</v>
      </c>
    </row>
    <row r="177" spans="3:7" ht="13.5" customHeight="1" hidden="1" outlineLevel="1">
      <c r="C177" s="1"/>
      <c r="D177" s="4" t="s">
        <v>85</v>
      </c>
      <c r="E177" s="11">
        <v>181143.88</v>
      </c>
      <c r="F177" s="11">
        <v>201376.39</v>
      </c>
      <c r="G177" s="5">
        <f t="shared" si="2"/>
        <v>1.1116930364967341</v>
      </c>
    </row>
    <row r="178" spans="3:7" ht="13.5" customHeight="1" hidden="1" outlineLevel="1" thickBot="1">
      <c r="C178" s="28"/>
      <c r="D178" s="12" t="s">
        <v>86</v>
      </c>
      <c r="E178" s="13">
        <v>427863.47</v>
      </c>
      <c r="F178" s="13">
        <v>589479.06</v>
      </c>
      <c r="G178" s="14">
        <f t="shared" si="2"/>
        <v>1.3777270118432876</v>
      </c>
    </row>
    <row r="179" spans="3:7" ht="13.5" customHeight="1" hidden="1" thickTop="1">
      <c r="C179" s="31">
        <v>20</v>
      </c>
      <c r="D179" s="7" t="s">
        <v>134</v>
      </c>
      <c r="E179" s="8">
        <v>930287.15</v>
      </c>
      <c r="F179" s="8">
        <v>1028354.72</v>
      </c>
      <c r="G179" s="15">
        <f t="shared" si="2"/>
        <v>1.1054164512537876</v>
      </c>
    </row>
    <row r="180" spans="3:7" ht="13.5" customHeight="1" hidden="1" outlineLevel="1">
      <c r="C180" s="42"/>
      <c r="D180" s="16" t="s">
        <v>109</v>
      </c>
      <c r="E180" s="35"/>
      <c r="F180" s="35"/>
      <c r="G180" s="26"/>
    </row>
    <row r="181" spans="3:7" ht="13.5" customHeight="1" hidden="1" outlineLevel="1">
      <c r="C181" s="1"/>
      <c r="D181" s="3" t="s">
        <v>87</v>
      </c>
      <c r="E181" s="33">
        <v>1496601.15</v>
      </c>
      <c r="F181" s="33">
        <v>1467058.16</v>
      </c>
      <c r="G181" s="26">
        <f t="shared" si="2"/>
        <v>0.9802599443412161</v>
      </c>
    </row>
    <row r="182" spans="3:7" ht="3.75" customHeight="1" hidden="1" outlineLevel="1">
      <c r="C182" s="1"/>
      <c r="D182" s="10" t="s">
        <v>111</v>
      </c>
      <c r="E182" s="33"/>
      <c r="F182" s="33"/>
      <c r="G182" s="26"/>
    </row>
    <row r="183" spans="3:7" ht="13.5" customHeight="1" hidden="1" outlineLevel="1">
      <c r="C183" s="1"/>
      <c r="D183" s="4" t="s">
        <v>88</v>
      </c>
      <c r="E183" s="11">
        <v>229151.64</v>
      </c>
      <c r="F183" s="11">
        <v>260590.55</v>
      </c>
      <c r="G183" s="5">
        <f>F183/E183</f>
        <v>1.1371969670389441</v>
      </c>
    </row>
    <row r="184" spans="3:7" ht="13.5" customHeight="1" hidden="1" outlineLevel="1">
      <c r="C184" s="1"/>
      <c r="D184" s="3" t="s">
        <v>89</v>
      </c>
      <c r="E184" s="33">
        <v>25226.05</v>
      </c>
      <c r="F184" s="33">
        <v>28912.44</v>
      </c>
      <c r="G184" s="26">
        <f t="shared" si="2"/>
        <v>1.1461342540746569</v>
      </c>
    </row>
    <row r="185" spans="3:7" ht="13.5" customHeight="1" hidden="1" outlineLevel="1">
      <c r="C185" s="1"/>
      <c r="D185" s="4" t="s">
        <v>90</v>
      </c>
      <c r="E185" s="11">
        <f>97696.72+11519.54</f>
        <v>109216.26000000001</v>
      </c>
      <c r="F185" s="11">
        <v>122557.32</v>
      </c>
      <c r="G185" s="5">
        <f t="shared" si="2"/>
        <v>1.1221526904510373</v>
      </c>
    </row>
    <row r="186" spans="3:7" ht="13.5" customHeight="1" hidden="1" outlineLevel="1">
      <c r="C186" s="1"/>
      <c r="D186" s="3" t="s">
        <v>91</v>
      </c>
      <c r="E186" s="33">
        <v>33208.31</v>
      </c>
      <c r="F186" s="33">
        <v>31550.6</v>
      </c>
      <c r="G186" s="26">
        <f t="shared" si="2"/>
        <v>0.9500814705716732</v>
      </c>
    </row>
    <row r="187" spans="3:7" ht="13.5" customHeight="1" hidden="1" outlineLevel="1">
      <c r="C187" s="1"/>
      <c r="D187" s="3" t="s">
        <v>92</v>
      </c>
      <c r="E187" s="33">
        <v>299639.95</v>
      </c>
      <c r="F187" s="33">
        <v>354715.1</v>
      </c>
      <c r="G187" s="26">
        <f t="shared" si="2"/>
        <v>1.1838044292825438</v>
      </c>
    </row>
    <row r="188" spans="3:7" ht="13.5" customHeight="1" hidden="1" outlineLevel="1" thickBot="1">
      <c r="C188" s="28"/>
      <c r="D188" s="12" t="s">
        <v>93</v>
      </c>
      <c r="E188" s="13">
        <v>418359.68</v>
      </c>
      <c r="F188" s="13">
        <v>384115.98</v>
      </c>
      <c r="G188" s="14">
        <f t="shared" si="2"/>
        <v>0.9181477048648665</v>
      </c>
    </row>
    <row r="189" spans="3:7" ht="13.5" customHeight="1" hidden="1" thickTop="1">
      <c r="C189" s="42">
        <v>21</v>
      </c>
      <c r="D189" s="20" t="s">
        <v>136</v>
      </c>
      <c r="E189" s="21">
        <v>608322.58</v>
      </c>
      <c r="F189" s="21">
        <v>630428.41</v>
      </c>
      <c r="G189" s="22">
        <f t="shared" si="2"/>
        <v>1.0363389930388578</v>
      </c>
    </row>
    <row r="190" spans="3:7" ht="13.5" customHeight="1" hidden="1" outlineLevel="1">
      <c r="C190" s="42"/>
      <c r="D190" s="16" t="s">
        <v>109</v>
      </c>
      <c r="E190" s="35"/>
      <c r="F190" s="35"/>
      <c r="G190" s="26"/>
    </row>
    <row r="191" spans="3:7" ht="13.5" customHeight="1" hidden="1" outlineLevel="1">
      <c r="C191" s="1"/>
      <c r="D191" s="3" t="s">
        <v>94</v>
      </c>
      <c r="E191" s="33">
        <v>3416322.94</v>
      </c>
      <c r="F191" s="33">
        <v>3860455.87</v>
      </c>
      <c r="G191" s="26">
        <f t="shared" si="2"/>
        <v>1.1300032045565342</v>
      </c>
    </row>
    <row r="192" spans="3:7" ht="13.5" customHeight="1" hidden="1" outlineLevel="1">
      <c r="C192" s="1"/>
      <c r="D192" s="10" t="s">
        <v>111</v>
      </c>
      <c r="E192" s="33"/>
      <c r="F192" s="33"/>
      <c r="G192" s="26"/>
    </row>
    <row r="193" spans="3:7" ht="13.5" customHeight="1" hidden="1" outlineLevel="1">
      <c r="C193" s="1"/>
      <c r="D193" s="4" t="s">
        <v>95</v>
      </c>
      <c r="E193" s="11">
        <f>157087.75+109481.61</f>
        <v>266569.36</v>
      </c>
      <c r="F193" s="11">
        <v>331655.58</v>
      </c>
      <c r="G193" s="5">
        <f t="shared" si="2"/>
        <v>1.2441624198670096</v>
      </c>
    </row>
    <row r="194" spans="3:7" ht="13.5" customHeight="1" hidden="1" outlineLevel="1">
      <c r="C194" s="1"/>
      <c r="D194" s="3" t="s">
        <v>144</v>
      </c>
      <c r="E194" s="33">
        <v>109481.61</v>
      </c>
      <c r="F194" s="33"/>
      <c r="G194" s="26"/>
    </row>
    <row r="195" spans="3:7" ht="13.5" customHeight="1" hidden="1" outlineLevel="1">
      <c r="C195" s="1"/>
      <c r="D195" s="4" t="s">
        <v>96</v>
      </c>
      <c r="E195" s="11">
        <f>111470.72+73349.8</f>
        <v>184820.52000000002</v>
      </c>
      <c r="F195" s="11">
        <v>264441.22</v>
      </c>
      <c r="G195" s="5">
        <f>F195/E195</f>
        <v>1.4308001081265216</v>
      </c>
    </row>
    <row r="196" spans="3:7" ht="13.5" customHeight="1" hidden="1" outlineLevel="1">
      <c r="C196" s="1"/>
      <c r="D196" s="4" t="s">
        <v>97</v>
      </c>
      <c r="E196" s="11">
        <f>455449.23+93034.56</f>
        <v>548483.79</v>
      </c>
      <c r="F196" s="11">
        <f>707581+39</f>
        <v>707620</v>
      </c>
      <c r="G196" s="5">
        <f>F196/E196</f>
        <v>1.2901384013554893</v>
      </c>
    </row>
    <row r="197" spans="3:7" ht="13.5" customHeight="1" hidden="1" outlineLevel="1">
      <c r="C197" s="1"/>
      <c r="D197" s="3" t="s">
        <v>145</v>
      </c>
      <c r="E197" s="33">
        <v>93034.56</v>
      </c>
      <c r="F197" s="33"/>
      <c r="G197" s="26"/>
    </row>
    <row r="198" spans="3:7" ht="0.75" customHeight="1" collapsed="1" thickTop="1">
      <c r="C198" s="59" t="s">
        <v>139</v>
      </c>
      <c r="D198" s="59"/>
      <c r="E198" s="59"/>
      <c r="F198" s="59"/>
      <c r="G198" s="59"/>
    </row>
    <row r="199" ht="15">
      <c r="E199" s="46"/>
    </row>
    <row r="200" spans="2:5" ht="72" customHeight="1" hidden="1">
      <c r="B200" s="49" t="s">
        <v>157</v>
      </c>
      <c r="C200" s="47">
        <v>24603000</v>
      </c>
      <c r="D200" s="37" t="s">
        <v>159</v>
      </c>
      <c r="E200" s="41">
        <v>6684</v>
      </c>
    </row>
    <row r="201" spans="2:5" ht="135.75" customHeight="1" hidden="1">
      <c r="B201" s="54" t="s">
        <v>158</v>
      </c>
      <c r="C201" s="60">
        <v>24631000</v>
      </c>
      <c r="D201" s="48" t="s">
        <v>156</v>
      </c>
      <c r="E201" s="41">
        <v>9750</v>
      </c>
    </row>
    <row r="202" spans="2:5" ht="3.75" customHeight="1" hidden="1">
      <c r="B202" s="55"/>
      <c r="C202" s="61"/>
      <c r="D202" s="38" t="s">
        <v>146</v>
      </c>
      <c r="E202" s="41">
        <v>431.3</v>
      </c>
    </row>
    <row r="203" spans="1:32" ht="77.25" hidden="1">
      <c r="A203" s="27"/>
      <c r="B203" s="55"/>
      <c r="C203" s="61"/>
      <c r="D203" s="38" t="s">
        <v>147</v>
      </c>
      <c r="E203" s="41">
        <v>454.38</v>
      </c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</row>
    <row r="204" spans="1:32" ht="39" hidden="1">
      <c r="A204" s="27"/>
      <c r="B204" s="56"/>
      <c r="C204" s="62"/>
      <c r="D204" s="38" t="s">
        <v>148</v>
      </c>
      <c r="E204" s="41">
        <v>15653.05</v>
      </c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</row>
    <row r="205" spans="1:32" ht="77.25" hidden="1">
      <c r="A205" s="27"/>
      <c r="B205" s="57" t="s">
        <v>130</v>
      </c>
      <c r="C205" s="63">
        <v>24620000</v>
      </c>
      <c r="D205" s="38" t="s">
        <v>147</v>
      </c>
      <c r="E205" s="41">
        <v>698</v>
      </c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</row>
    <row r="206" spans="1:32" ht="39" hidden="1">
      <c r="A206" s="27"/>
      <c r="B206" s="57"/>
      <c r="C206" s="63"/>
      <c r="D206" s="38" t="s">
        <v>148</v>
      </c>
      <c r="E206" s="41">
        <v>171.82</v>
      </c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</row>
  </sheetData>
  <sheetProtection/>
  <mergeCells count="10">
    <mergeCell ref="H4:Q6"/>
    <mergeCell ref="C198:G198"/>
    <mergeCell ref="C201:C204"/>
    <mergeCell ref="C205:C206"/>
    <mergeCell ref="C1:G1"/>
    <mergeCell ref="C3:C4"/>
    <mergeCell ref="D3:D4"/>
    <mergeCell ref="E3:F3"/>
    <mergeCell ref="B201:B204"/>
    <mergeCell ref="B205:B206"/>
  </mergeCells>
  <printOptions/>
  <pageMargins left="0" right="0.11811023622047245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ivasuk</cp:lastModifiedBy>
  <cp:lastPrinted>2017-01-27T13:59:54Z</cp:lastPrinted>
  <dcterms:created xsi:type="dcterms:W3CDTF">2014-07-11T06:00:36Z</dcterms:created>
  <dcterms:modified xsi:type="dcterms:W3CDTF">2017-03-09T13:25:19Z</dcterms:modified>
  <cp:category/>
  <cp:version/>
  <cp:contentType/>
  <cp:contentStatus/>
</cp:coreProperties>
</file>