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  <c r="D15"/>
  <c r="M15" s="1"/>
  <c r="M9"/>
  <c r="M10"/>
  <c r="M11"/>
  <c r="M12"/>
  <c r="M14"/>
  <c r="M16"/>
  <c r="M19"/>
  <c r="M20"/>
  <c r="M21"/>
  <c r="M27"/>
  <c r="M28"/>
  <c r="M30"/>
  <c r="M31"/>
  <c r="M32"/>
  <c r="M34"/>
  <c r="M36"/>
  <c r="M37"/>
  <c r="M38"/>
  <c r="M39"/>
  <c r="M40"/>
  <c r="M41"/>
  <c r="M43"/>
  <c r="L9"/>
  <c r="L10"/>
  <c r="L11"/>
  <c r="L12"/>
  <c r="L14"/>
  <c r="L15"/>
  <c r="L16"/>
  <c r="L18"/>
  <c r="L19"/>
  <c r="L20"/>
  <c r="L21"/>
  <c r="L22"/>
  <c r="L24"/>
  <c r="L26"/>
  <c r="L27"/>
  <c r="L28"/>
  <c r="L30"/>
  <c r="L31"/>
  <c r="L32"/>
  <c r="L33"/>
  <c r="L34"/>
  <c r="L35"/>
  <c r="L36"/>
  <c r="L37"/>
  <c r="L38"/>
  <c r="L39"/>
  <c r="L40"/>
  <c r="L41"/>
  <c r="L43"/>
  <c r="L8"/>
  <c r="J9"/>
  <c r="J10"/>
  <c r="J11"/>
  <c r="J12"/>
  <c r="J14"/>
  <c r="J16"/>
  <c r="J19"/>
  <c r="J20"/>
  <c r="J21"/>
  <c r="J27"/>
  <c r="J28"/>
  <c r="J30"/>
  <c r="J31"/>
  <c r="J32"/>
  <c r="J34"/>
  <c r="J35"/>
  <c r="J36"/>
  <c r="J37"/>
  <c r="J38"/>
  <c r="J39"/>
  <c r="J40"/>
  <c r="J43"/>
  <c r="I9"/>
  <c r="I10"/>
  <c r="I11"/>
  <c r="I12"/>
  <c r="I14"/>
  <c r="I16"/>
  <c r="I18"/>
  <c r="I19"/>
  <c r="I20"/>
  <c r="I21"/>
  <c r="I22"/>
  <c r="I24"/>
  <c r="I26"/>
  <c r="I27"/>
  <c r="I28"/>
  <c r="I30"/>
  <c r="I31"/>
  <c r="I32"/>
  <c r="I33"/>
  <c r="I34"/>
  <c r="I35"/>
  <c r="I36"/>
  <c r="I37"/>
  <c r="I38"/>
  <c r="I39"/>
  <c r="I40"/>
  <c r="I41"/>
  <c r="I43"/>
  <c r="I8"/>
  <c r="G9"/>
  <c r="G10"/>
  <c r="G11"/>
  <c r="G12"/>
  <c r="G14"/>
  <c r="G16"/>
  <c r="G18"/>
  <c r="G19"/>
  <c r="G20"/>
  <c r="G21"/>
  <c r="G27"/>
  <c r="G28"/>
  <c r="G30"/>
  <c r="G31"/>
  <c r="G32"/>
  <c r="G34"/>
  <c r="G35"/>
  <c r="G36"/>
  <c r="G37"/>
  <c r="G38"/>
  <c r="G39"/>
  <c r="G40"/>
  <c r="G43"/>
  <c r="F9"/>
  <c r="F10"/>
  <c r="F11"/>
  <c r="F12"/>
  <c r="F14"/>
  <c r="F15"/>
  <c r="F16"/>
  <c r="F18"/>
  <c r="F19"/>
  <c r="F20"/>
  <c r="F21"/>
  <c r="F22"/>
  <c r="F24"/>
  <c r="F26"/>
  <c r="F27"/>
  <c r="F28"/>
  <c r="F30"/>
  <c r="F31"/>
  <c r="F32"/>
  <c r="F33"/>
  <c r="F34"/>
  <c r="F35"/>
  <c r="F36"/>
  <c r="F37"/>
  <c r="F38"/>
  <c r="F39"/>
  <c r="F40"/>
  <c r="F41"/>
  <c r="F43"/>
  <c r="F8"/>
  <c r="H26"/>
  <c r="K26"/>
  <c r="E26"/>
  <c r="E22"/>
  <c r="H22"/>
  <c r="K22"/>
  <c r="H15"/>
  <c r="K15"/>
  <c r="E15"/>
  <c r="H41"/>
  <c r="K41"/>
  <c r="H37"/>
  <c r="K37"/>
  <c r="H35"/>
  <c r="K35"/>
  <c r="H33"/>
  <c r="K33"/>
  <c r="H18"/>
  <c r="K18"/>
  <c r="K8"/>
  <c r="H8"/>
  <c r="D41"/>
  <c r="J41" s="1"/>
  <c r="E41"/>
  <c r="D37"/>
  <c r="E37"/>
  <c r="D35"/>
  <c r="M35" s="1"/>
  <c r="E35"/>
  <c r="D33"/>
  <c r="M33" s="1"/>
  <c r="E33"/>
  <c r="D26"/>
  <c r="G26" s="1"/>
  <c r="D22"/>
  <c r="D18"/>
  <c r="J18" s="1"/>
  <c r="E18"/>
  <c r="D8"/>
  <c r="M8" s="1"/>
  <c r="E8"/>
  <c r="C41"/>
  <c r="C37"/>
  <c r="C35"/>
  <c r="C33"/>
  <c r="C26"/>
  <c r="C22"/>
  <c r="C18"/>
  <c r="I15"/>
  <c r="C8"/>
  <c r="G41" l="1"/>
  <c r="G33"/>
  <c r="J33"/>
  <c r="M26"/>
  <c r="J26"/>
  <c r="M18"/>
  <c r="G15"/>
  <c r="J15"/>
  <c r="J8"/>
  <c r="G8"/>
  <c r="H44"/>
  <c r="E44"/>
  <c r="K44"/>
  <c r="D44"/>
  <c r="C44"/>
  <c r="F44" l="1"/>
  <c r="L44"/>
  <c r="I44"/>
  <c r="M44"/>
  <c r="G44"/>
  <c r="J44"/>
</calcChain>
</file>

<file path=xl/sharedStrings.xml><?xml version="1.0" encoding="utf-8"?>
<sst xmlns="http://schemas.openxmlformats.org/spreadsheetml/2006/main" count="85" uniqueCount="85">
  <si>
    <t>Наименование показателя</t>
  </si>
  <si>
    <t>Разд.</t>
  </si>
  <si>
    <t>ОБЩЕГОСУДАРСТВЕННЫЕ ВОПРОСЫ</t>
  </si>
  <si>
    <t>0100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</si>
  <si>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</si>
  <si>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</si>
  <si>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</si>
  <si>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</si>
  <si>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Судебная система</t>
  </si>
  <si>
    <t>0105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</si>
  <si>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</si>
  <si>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</si>
  <si>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</si>
  <si>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</si>
  <si>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</si>
  <si>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</si>
  <si>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</si>
  <si>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</si>
  <si>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</si>
  <si>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</si>
  <si>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</si>
  <si>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</si>
  <si>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</si>
  <si>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</si>
  <si>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</si>
  <si>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</si>
  <si>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</si>
  <si>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</si>
  <si>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</si>
  <si>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</si>
  <si>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</si>
  <si>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</si>
  <si>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</si>
  <si>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</si>
  <si>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</si>
  <si>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</si>
  <si>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</si>
  <si>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</si>
  <si>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</si>
  <si>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</si>
  <si>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</si>
  <si>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</si>
  <si>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</si>
  <si>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</si>
  <si>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</si>
  <si>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</si>
  <si>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</si>
  <si>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</si>
  <si>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ЗДРАВООХРАНЕНИЕ</t>
  </si>
  <si>
    <t>0900</t>
  </si>
  <si>
    <t xml:space="preserve"> Амбулаторная помощь</t>
  </si>
  <si>
    <t>0902</t>
  </si>
  <si>
    <t>СОЦИАЛЬНАЯ ПОЛИТИКА</t>
  </si>
  <si>
    <t>1000</t>
  </si>
  <si>
    <t xml:space="preserve"> Пенсионное обеспечение</t>
  </si>
  <si>
    <t>1001</t>
  </si>
  <si>
    <t>Социальное обеспечение населения</t>
  </si>
  <si>
    <t>1003</t>
  </si>
  <si>
    <t xml:space="preserve"> 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</si>
  <si>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</si>
  <si>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</si>
  <si>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</si>
  <si>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</si>
  <si>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</si>
  <si>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</si>
  <si>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</si>
  <si>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Исполнено 
за 2015 год</t>
  </si>
  <si>
    <t>Ожидаемое исполнение 
за 2016 год</t>
  </si>
  <si>
    <t>Проект 
на 2017 год</t>
  </si>
  <si>
    <t>2017 год 
к исполнению 
за 2015 год</t>
  </si>
  <si>
    <t>2017 год 
к ожидаемому исполнению 
за 2016 год</t>
  </si>
  <si>
    <t>Проект 
на 2018 год</t>
  </si>
  <si>
    <t>2018 год 
к исполнению 
за 2015 год</t>
  </si>
  <si>
    <t>2018 год 
к ожидаемому исполнению 
за 2016 год</t>
  </si>
  <si>
    <t>Проект 
на 2019 год</t>
  </si>
  <si>
    <t>2019 год 
к исполнению 
за 2015 год</t>
  </si>
  <si>
    <t xml:space="preserve">2019 год 
к ожидаемому исполнению 
за 2016 год </t>
  </si>
  <si>
    <t>0314</t>
  </si>
  <si>
    <t>0501</t>
  </si>
  <si>
    <t>0503</t>
  </si>
  <si>
    <t>0703</t>
  </si>
  <si>
    <t>Дополнительное образование детей</t>
  </si>
  <si>
    <t>Жилищное хозяйство</t>
  </si>
  <si>
    <t>Благоустройство</t>
  </si>
  <si>
    <t>Расходы  бюджета Лежневского муниципального района по разделам и подразделам классификации расходов бюджетов на 2017 год и на плановый период 2018 и 2019 годов в сравнении с исполнением за 2015 год и ожидаемым исполнением за 2016 год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</si>
</sst>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</cellStyleXfs>
  <cellXfs count="16">
    <xf numFmtId="0" fontId="0" fillId="0" borderId="0" xfId="0"/>
    <xf numFmtId="0" fontId="16" fillId="0" borderId="0" xfId="0" applyFont="1"/>
    <xf numFmtId="0" fontId="20" fillId="33" borderId="10" xfId="42" applyFont="1" applyFill="1" applyBorder="1" applyAlignment="1">
      <alignment vertical="top" wrapText="1"/>
    </xf>
    <xf numFmtId="49" fontId="20" fillId="33" borderId="10" xfId="42" applyNumberFormat="1" applyFont="1" applyFill="1" applyBorder="1" applyAlignment="1">
      <alignment horizontal="center" vertical="top" shrinkToFit="1"/>
    </xf>
    <xf numFmtId="0" fontId="19" fillId="33" borderId="10" xfId="42" applyFont="1" applyFill="1" applyBorder="1" applyAlignment="1">
      <alignment vertical="top" wrapText="1"/>
    </xf>
    <xf numFmtId="49" fontId="19" fillId="33" borderId="10" xfId="42" applyNumberFormat="1" applyFont="1" applyFill="1" applyBorder="1" applyAlignment="1">
      <alignment horizontal="center" vertical="top" shrinkToFit="1"/>
    </xf>
    <xf numFmtId="2" fontId="20" fillId="0" borderId="10" xfId="42" applyNumberFormat="1" applyFont="1" applyFill="1" applyBorder="1" applyAlignment="1">
      <alignment horizontal="right" vertical="center" shrinkToFit="1"/>
    </xf>
    <xf numFmtId="2" fontId="19" fillId="0" borderId="10" xfId="42" applyNumberFormat="1" applyFont="1" applyFill="1" applyBorder="1" applyAlignment="1">
      <alignment horizontal="right" vertical="center" shrinkToFit="1"/>
    </xf>
    <xf numFmtId="2" fontId="21" fillId="0" borderId="10" xfId="0" applyNumberFormat="1" applyFont="1" applyBorder="1" applyAlignment="1">
      <alignment vertical="center"/>
    </xf>
    <xf numFmtId="0" fontId="0" fillId="0" borderId="0" xfId="0" applyFont="1"/>
    <xf numFmtId="164" fontId="20" fillId="0" borderId="10" xfId="42" applyNumberFormat="1" applyFont="1" applyFill="1" applyBorder="1" applyAlignment="1">
      <alignment horizontal="right" vertical="center" shrinkToFit="1"/>
    </xf>
    <xf numFmtId="164" fontId="19" fillId="0" borderId="10" xfId="42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0" fillId="0" borderId="0" xfId="0" applyAlignment="1"/>
    <xf numFmtId="0" fontId="19" fillId="33" borderId="10" xfId="42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>
      <selection activeCell="G6" sqref="G6:G7"/>
    </sheetView>
  </sheetViews>
  <sheetFormatPr defaultRowHeight="15"/>
  <cols>
    <col min="1" max="1" width="85.85546875" customWidth="1"/>
    <col min="3" max="3" width="14.85546875" customWidth="1"/>
    <col min="4" max="4" width="14.28515625" customWidth="1"/>
    <col min="5" max="5" width="14.7109375" customWidth="1"/>
    <col min="6" max="6" width="15.42578125" customWidth="1"/>
    <col min="7" max="7" width="14.28515625" customWidth="1"/>
    <col min="8" max="8" width="16" customWidth="1"/>
    <col min="9" max="9" width="12.7109375" customWidth="1"/>
    <col min="10" max="10" width="15.42578125" customWidth="1"/>
    <col min="11" max="11" width="11.85546875" customWidth="1"/>
    <col min="12" max="12" width="12.42578125" customWidth="1"/>
    <col min="13" max="13" width="13.42578125" customWidth="1"/>
    <col min="30" max="30" width="9.140625" customWidth="1"/>
  </cols>
  <sheetData>
    <row r="2" spans="1:13">
      <c r="A2" s="14" t="s">
        <v>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6" spans="1:13">
      <c r="A6" s="15" t="s">
        <v>0</v>
      </c>
      <c r="B6" s="15" t="s">
        <v>1</v>
      </c>
      <c r="C6" s="15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  <c r="I6" s="12" t="s">
        <v>72</v>
      </c>
      <c r="J6" s="12" t="s">
        <v>73</v>
      </c>
      <c r="K6" s="12" t="s">
        <v>74</v>
      </c>
      <c r="L6" s="12" t="s">
        <v>75</v>
      </c>
      <c r="M6" s="12" t="s">
        <v>76</v>
      </c>
    </row>
    <row r="7" spans="1:13" ht="64.5" customHeight="1">
      <c r="A7" s="15"/>
      <c r="B7" s="15"/>
      <c r="C7" s="15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3" s="1" customFormat="1" ht="15.75" customHeight="1">
      <c r="A8" s="2" t="s">
        <v>2</v>
      </c>
      <c r="B8" s="3" t="s">
        <v>3</v>
      </c>
      <c r="C8" s="6">
        <f>C9+C10+C11+C12+C13+C14</f>
        <v>35128770.609999999</v>
      </c>
      <c r="D8" s="6">
        <f t="shared" ref="D8:E8" si="0">D9+D10+D11+D12+D13+D14</f>
        <v>31752234.629999999</v>
      </c>
      <c r="E8" s="6">
        <f t="shared" si="0"/>
        <v>35772507.200000003</v>
      </c>
      <c r="F8" s="10">
        <f>E8/C8</f>
        <v>1.0183250531920622</v>
      </c>
      <c r="G8" s="10">
        <f>E8/D8</f>
        <v>1.1266138467684914</v>
      </c>
      <c r="H8" s="6">
        <f t="shared" ref="H8" si="1">H9+H10+H11+H12+H13+H14</f>
        <v>34851236.200000003</v>
      </c>
      <c r="I8" s="10">
        <f>H8/C8</f>
        <v>0.99209951258809514</v>
      </c>
      <c r="J8" s="10">
        <f>H8/D8</f>
        <v>1.0975994794102466</v>
      </c>
      <c r="K8" s="6">
        <f t="shared" ref="K8" si="2">K9+K10+K11+K12+K13+K14</f>
        <v>34859395.200000003</v>
      </c>
      <c r="L8" s="10">
        <f>K8/C8</f>
        <v>0.99233177235290682</v>
      </c>
      <c r="M8" s="10">
        <f>K8/D8</f>
        <v>1.0978564377029487</v>
      </c>
    </row>
    <row r="9" spans="1:13" ht="27.75" customHeight="1">
      <c r="A9" s="4" t="s">
        <v>4</v>
      </c>
      <c r="B9" s="5" t="s">
        <v>5</v>
      </c>
      <c r="C9" s="7">
        <v>563080.16</v>
      </c>
      <c r="D9" s="8">
        <v>1475260</v>
      </c>
      <c r="E9" s="8">
        <v>1425600</v>
      </c>
      <c r="F9" s="11">
        <f t="shared" ref="F9:F44" si="3">E9/C9</f>
        <v>2.5317887243620869</v>
      </c>
      <c r="G9" s="11">
        <f t="shared" ref="G9:G44" si="4">E9/D9</f>
        <v>0.96633813700635818</v>
      </c>
      <c r="H9" s="8">
        <v>1425600</v>
      </c>
      <c r="I9" s="11">
        <f t="shared" ref="I9:I44" si="5">H9/C9</f>
        <v>2.5317887243620869</v>
      </c>
      <c r="J9" s="11">
        <f t="shared" ref="J9:J44" si="6">H9/D9</f>
        <v>0.96633813700635818</v>
      </c>
      <c r="K9" s="8">
        <v>1425600</v>
      </c>
      <c r="L9" s="11">
        <f t="shared" ref="L9:L44" si="7">K9/C9</f>
        <v>2.5317887243620869</v>
      </c>
      <c r="M9" s="11">
        <f t="shared" ref="M9:M44" si="8">K9/D9</f>
        <v>0.96633813700635818</v>
      </c>
    </row>
    <row r="10" spans="1:13" ht="27.75" customHeight="1">
      <c r="A10" s="4" t="s">
        <v>6</v>
      </c>
      <c r="B10" s="5" t="s">
        <v>7</v>
      </c>
      <c r="C10" s="7">
        <v>16636064.51</v>
      </c>
      <c r="D10" s="8">
        <v>16612570.01</v>
      </c>
      <c r="E10" s="8">
        <v>17436237</v>
      </c>
      <c r="F10" s="11">
        <f t="shared" si="3"/>
        <v>1.0480986647724895</v>
      </c>
      <c r="G10" s="11">
        <f t="shared" si="4"/>
        <v>1.0495809492152142</v>
      </c>
      <c r="H10" s="8">
        <v>17436237</v>
      </c>
      <c r="I10" s="11">
        <f t="shared" si="5"/>
        <v>1.0480986647724895</v>
      </c>
      <c r="J10" s="11">
        <f t="shared" si="6"/>
        <v>1.0495809492152142</v>
      </c>
      <c r="K10" s="8">
        <v>17436237</v>
      </c>
      <c r="L10" s="11">
        <f t="shared" si="7"/>
        <v>1.0480986647724895</v>
      </c>
      <c r="M10" s="11">
        <f t="shared" si="8"/>
        <v>1.0495809492152142</v>
      </c>
    </row>
    <row r="11" spans="1:13" ht="12.75" customHeight="1">
      <c r="A11" s="4" t="s">
        <v>8</v>
      </c>
      <c r="B11" s="5" t="s">
        <v>9</v>
      </c>
      <c r="C11" s="7">
        <v>80.599999999999994</v>
      </c>
      <c r="D11" s="8">
        <v>7400</v>
      </c>
      <c r="E11" s="8"/>
      <c r="F11" s="11">
        <f t="shared" si="3"/>
        <v>0</v>
      </c>
      <c r="G11" s="11">
        <f t="shared" si="4"/>
        <v>0</v>
      </c>
      <c r="H11" s="8"/>
      <c r="I11" s="11">
        <f t="shared" si="5"/>
        <v>0</v>
      </c>
      <c r="J11" s="11">
        <f t="shared" si="6"/>
        <v>0</v>
      </c>
      <c r="K11" s="8"/>
      <c r="L11" s="11">
        <f t="shared" si="7"/>
        <v>0</v>
      </c>
      <c r="M11" s="11">
        <f t="shared" si="8"/>
        <v>0</v>
      </c>
    </row>
    <row r="12" spans="1:13" ht="26.25" customHeight="1">
      <c r="A12" s="4" t="s">
        <v>10</v>
      </c>
      <c r="B12" s="5" t="s">
        <v>11</v>
      </c>
      <c r="C12" s="7">
        <v>4792694.4800000004</v>
      </c>
      <c r="D12" s="8">
        <v>5479693.71</v>
      </c>
      <c r="E12" s="8">
        <v>5481147</v>
      </c>
      <c r="F12" s="11">
        <f t="shared" si="3"/>
        <v>1.143646235509675</v>
      </c>
      <c r="G12" s="11">
        <f t="shared" si="4"/>
        <v>1.0002652137285242</v>
      </c>
      <c r="H12" s="8">
        <v>5459876</v>
      </c>
      <c r="I12" s="11">
        <f t="shared" si="5"/>
        <v>1.1392080222897913</v>
      </c>
      <c r="J12" s="11">
        <f t="shared" si="6"/>
        <v>0.99638342742335506</v>
      </c>
      <c r="K12" s="8">
        <v>5468035</v>
      </c>
      <c r="L12" s="11">
        <f t="shared" si="7"/>
        <v>1.1409104049545005</v>
      </c>
      <c r="M12" s="11">
        <f t="shared" si="8"/>
        <v>0.99787237925748962</v>
      </c>
    </row>
    <row r="13" spans="1:13" ht="13.5" customHeight="1">
      <c r="A13" s="4" t="s">
        <v>12</v>
      </c>
      <c r="B13" s="5" t="s">
        <v>13</v>
      </c>
      <c r="C13" s="7">
        <v>0</v>
      </c>
      <c r="D13" s="8"/>
      <c r="E13" s="8">
        <v>3500000</v>
      </c>
      <c r="F13" s="11"/>
      <c r="G13" s="11"/>
      <c r="H13" s="8">
        <v>3500000</v>
      </c>
      <c r="I13" s="11"/>
      <c r="J13" s="11"/>
      <c r="K13" s="8">
        <v>3500000</v>
      </c>
      <c r="L13" s="11"/>
      <c r="M13" s="11"/>
    </row>
    <row r="14" spans="1:13" ht="11.25" customHeight="1">
      <c r="A14" s="4" t="s">
        <v>14</v>
      </c>
      <c r="B14" s="5" t="s">
        <v>15</v>
      </c>
      <c r="C14" s="7">
        <v>13136850.859999999</v>
      </c>
      <c r="D14" s="8">
        <v>8177310.9100000001</v>
      </c>
      <c r="E14" s="8">
        <v>7929523.2000000002</v>
      </c>
      <c r="F14" s="11">
        <f t="shared" si="3"/>
        <v>0.60360913620054601</v>
      </c>
      <c r="G14" s="11">
        <f t="shared" si="4"/>
        <v>0.96969814249119701</v>
      </c>
      <c r="H14" s="8">
        <v>7029523.2000000002</v>
      </c>
      <c r="I14" s="11">
        <f t="shared" si="5"/>
        <v>0.53509956647250856</v>
      </c>
      <c r="J14" s="11">
        <f t="shared" si="6"/>
        <v>0.85963751132461219</v>
      </c>
      <c r="K14" s="8">
        <v>7029523.2000000002</v>
      </c>
      <c r="L14" s="11">
        <f t="shared" si="7"/>
        <v>0.53509956647250856</v>
      </c>
      <c r="M14" s="11">
        <f t="shared" si="8"/>
        <v>0.85963751132461219</v>
      </c>
    </row>
    <row r="15" spans="1:13" s="1" customFormat="1" ht="15" customHeight="1">
      <c r="A15" s="2" t="s">
        <v>16</v>
      </c>
      <c r="B15" s="3" t="s">
        <v>17</v>
      </c>
      <c r="C15" s="6">
        <f>C16+C17</f>
        <v>1736776</v>
      </c>
      <c r="D15" s="6">
        <f>D16+D17</f>
        <v>1000000</v>
      </c>
      <c r="E15" s="6">
        <f>E16+E17</f>
        <v>395905</v>
      </c>
      <c r="F15" s="10">
        <f t="shared" si="3"/>
        <v>0.22795397909690138</v>
      </c>
      <c r="G15" s="10">
        <f t="shared" si="4"/>
        <v>0.39590500000000001</v>
      </c>
      <c r="H15" s="6">
        <f t="shared" ref="H15:K15" si="9">H16+H17</f>
        <v>395905</v>
      </c>
      <c r="I15" s="10">
        <f t="shared" si="5"/>
        <v>0.22795397909690138</v>
      </c>
      <c r="J15" s="10">
        <f t="shared" si="6"/>
        <v>0.39590500000000001</v>
      </c>
      <c r="K15" s="6">
        <f t="shared" si="9"/>
        <v>395905</v>
      </c>
      <c r="L15" s="10">
        <f t="shared" si="7"/>
        <v>0.22795397909690138</v>
      </c>
      <c r="M15" s="10">
        <f t="shared" si="8"/>
        <v>0.39590500000000001</v>
      </c>
    </row>
    <row r="16" spans="1:13" s="9" customFormat="1" ht="15" customHeight="1">
      <c r="A16" s="4"/>
      <c r="B16" s="5" t="s">
        <v>19</v>
      </c>
      <c r="C16" s="7">
        <v>1736776</v>
      </c>
      <c r="D16" s="7">
        <v>1000000</v>
      </c>
      <c r="E16" s="7">
        <v>137100</v>
      </c>
      <c r="F16" s="11">
        <f t="shared" si="3"/>
        <v>7.8939368116556191E-2</v>
      </c>
      <c r="G16" s="11">
        <f t="shared" si="4"/>
        <v>0.1371</v>
      </c>
      <c r="H16" s="7">
        <v>137100</v>
      </c>
      <c r="I16" s="11">
        <f t="shared" si="5"/>
        <v>7.8939368116556191E-2</v>
      </c>
      <c r="J16" s="11">
        <f t="shared" si="6"/>
        <v>0.1371</v>
      </c>
      <c r="K16" s="7">
        <v>137100</v>
      </c>
      <c r="L16" s="11">
        <f t="shared" si="7"/>
        <v>7.8939368116556191E-2</v>
      </c>
      <c r="M16" s="11">
        <f t="shared" si="8"/>
        <v>0.1371</v>
      </c>
    </row>
    <row r="17" spans="1:13" ht="26.25" customHeight="1">
      <c r="A17" s="4" t="s">
        <v>18</v>
      </c>
      <c r="B17" s="5" t="s">
        <v>77</v>
      </c>
      <c r="C17" s="7"/>
      <c r="D17" s="8"/>
      <c r="E17" s="8">
        <v>258805</v>
      </c>
      <c r="F17" s="11"/>
      <c r="G17" s="11"/>
      <c r="H17" s="8">
        <v>258805</v>
      </c>
      <c r="I17" s="11"/>
      <c r="J17" s="11"/>
      <c r="K17" s="8">
        <v>258805</v>
      </c>
      <c r="L17" s="11"/>
      <c r="M17" s="11"/>
    </row>
    <row r="18" spans="1:13" s="1" customFormat="1" ht="14.25" customHeight="1">
      <c r="A18" s="2" t="s">
        <v>20</v>
      </c>
      <c r="B18" s="3" t="s">
        <v>21</v>
      </c>
      <c r="C18" s="6">
        <f>C19+C20+C21</f>
        <v>5964692.5800000001</v>
      </c>
      <c r="D18" s="6">
        <f t="shared" ref="D18:E18" si="10">D19+D20+D21</f>
        <v>11154530.470000001</v>
      </c>
      <c r="E18" s="6">
        <f t="shared" si="10"/>
        <v>19950300</v>
      </c>
      <c r="F18" s="10">
        <f t="shared" si="3"/>
        <v>3.3447323114177996</v>
      </c>
      <c r="G18" s="10">
        <f t="shared" si="4"/>
        <v>1.7885378549689863</v>
      </c>
      <c r="H18" s="6">
        <f t="shared" ref="H18" si="11">H19+H20+H21</f>
        <v>19550300</v>
      </c>
      <c r="I18" s="10">
        <f t="shared" si="5"/>
        <v>3.2776710178749897</v>
      </c>
      <c r="J18" s="10">
        <f t="shared" si="6"/>
        <v>1.7526779860954558</v>
      </c>
      <c r="K18" s="6">
        <f t="shared" ref="K18" si="12">K19+K20+K21</f>
        <v>19550300</v>
      </c>
      <c r="L18" s="10">
        <f t="shared" si="7"/>
        <v>3.2776710178749897</v>
      </c>
      <c r="M18" s="10">
        <f t="shared" si="8"/>
        <v>1.7526779860954558</v>
      </c>
    </row>
    <row r="19" spans="1:13" ht="12.75" customHeight="1">
      <c r="A19" s="4" t="s">
        <v>22</v>
      </c>
      <c r="B19" s="5" t="s">
        <v>23</v>
      </c>
      <c r="C19" s="7">
        <v>24000</v>
      </c>
      <c r="D19" s="8">
        <v>18000</v>
      </c>
      <c r="E19" s="8">
        <v>18000</v>
      </c>
      <c r="F19" s="11">
        <f t="shared" si="3"/>
        <v>0.75</v>
      </c>
      <c r="G19" s="11">
        <f t="shared" si="4"/>
        <v>1</v>
      </c>
      <c r="H19" s="8">
        <v>18000</v>
      </c>
      <c r="I19" s="11">
        <f t="shared" si="5"/>
        <v>0.75</v>
      </c>
      <c r="J19" s="11">
        <f t="shared" si="6"/>
        <v>1</v>
      </c>
      <c r="K19" s="8">
        <v>18000</v>
      </c>
      <c r="L19" s="11">
        <f t="shared" si="7"/>
        <v>0.75</v>
      </c>
      <c r="M19" s="11">
        <f t="shared" si="8"/>
        <v>1</v>
      </c>
    </row>
    <row r="20" spans="1:13" ht="15" customHeight="1">
      <c r="A20" s="4" t="s">
        <v>24</v>
      </c>
      <c r="B20" s="5" t="s">
        <v>25</v>
      </c>
      <c r="C20" s="7">
        <v>5458525.9000000004</v>
      </c>
      <c r="D20" s="8">
        <v>11103530.470000001</v>
      </c>
      <c r="E20" s="8">
        <v>18932300</v>
      </c>
      <c r="F20" s="11">
        <f t="shared" si="3"/>
        <v>3.4683906143964616</v>
      </c>
      <c r="G20" s="11">
        <f t="shared" si="4"/>
        <v>1.705070297339401</v>
      </c>
      <c r="H20" s="8">
        <v>18932300</v>
      </c>
      <c r="I20" s="11">
        <f t="shared" si="5"/>
        <v>3.4683906143964616</v>
      </c>
      <c r="J20" s="11">
        <f t="shared" si="6"/>
        <v>1.705070297339401</v>
      </c>
      <c r="K20" s="8">
        <v>18932300</v>
      </c>
      <c r="L20" s="11">
        <f t="shared" si="7"/>
        <v>3.4683906143964616</v>
      </c>
      <c r="M20" s="11">
        <f t="shared" si="8"/>
        <v>1.705070297339401</v>
      </c>
    </row>
    <row r="21" spans="1:13" ht="16.5" customHeight="1">
      <c r="A21" s="4" t="s">
        <v>26</v>
      </c>
      <c r="B21" s="5" t="s">
        <v>27</v>
      </c>
      <c r="C21" s="7">
        <v>482166.68</v>
      </c>
      <c r="D21" s="8">
        <v>33000</v>
      </c>
      <c r="E21" s="8">
        <v>1000000</v>
      </c>
      <c r="F21" s="11">
        <f t="shared" si="3"/>
        <v>2.073971598369261</v>
      </c>
      <c r="G21" s="11">
        <f t="shared" si="4"/>
        <v>30.303030303030305</v>
      </c>
      <c r="H21" s="8">
        <v>600000</v>
      </c>
      <c r="I21" s="11">
        <f t="shared" si="5"/>
        <v>1.2443829590215567</v>
      </c>
      <c r="J21" s="11">
        <f t="shared" si="6"/>
        <v>18.181818181818183</v>
      </c>
      <c r="K21" s="8">
        <v>600000</v>
      </c>
      <c r="L21" s="11">
        <f t="shared" si="7"/>
        <v>1.2443829590215567</v>
      </c>
      <c r="M21" s="11">
        <f t="shared" si="8"/>
        <v>18.181818181818183</v>
      </c>
    </row>
    <row r="22" spans="1:13" s="1" customFormat="1" ht="12.75" customHeight="1">
      <c r="A22" s="2" t="s">
        <v>28</v>
      </c>
      <c r="B22" s="3" t="s">
        <v>29</v>
      </c>
      <c r="C22" s="6">
        <f>C24</f>
        <v>300000</v>
      </c>
      <c r="D22" s="6">
        <f t="shared" ref="D22" si="13">D24</f>
        <v>0</v>
      </c>
      <c r="E22" s="6">
        <f>E23+E24+E25</f>
        <v>6900800</v>
      </c>
      <c r="F22" s="10">
        <f t="shared" si="3"/>
        <v>23.002666666666666</v>
      </c>
      <c r="G22" s="10"/>
      <c r="H22" s="6">
        <f t="shared" ref="H22:K22" si="14">H23+H24+H25</f>
        <v>5300800</v>
      </c>
      <c r="I22" s="10">
        <f t="shared" si="5"/>
        <v>17.669333333333334</v>
      </c>
      <c r="J22" s="10"/>
      <c r="K22" s="6">
        <f t="shared" si="14"/>
        <v>6900800</v>
      </c>
      <c r="L22" s="10">
        <f t="shared" si="7"/>
        <v>23.002666666666666</v>
      </c>
      <c r="M22" s="10"/>
    </row>
    <row r="23" spans="1:13" s="9" customFormat="1" ht="12.75" customHeight="1">
      <c r="A23" s="4" t="s">
        <v>82</v>
      </c>
      <c r="B23" s="5" t="s">
        <v>78</v>
      </c>
      <c r="C23" s="7"/>
      <c r="D23" s="7"/>
      <c r="E23" s="7">
        <v>3378100</v>
      </c>
      <c r="F23" s="11"/>
      <c r="G23" s="11"/>
      <c r="H23" s="7">
        <v>1778100</v>
      </c>
      <c r="I23" s="11"/>
      <c r="J23" s="11"/>
      <c r="K23" s="7">
        <v>3378100</v>
      </c>
      <c r="L23" s="11"/>
      <c r="M23" s="11"/>
    </row>
    <row r="24" spans="1:13" ht="14.25" customHeight="1">
      <c r="A24" s="4" t="s">
        <v>30</v>
      </c>
      <c r="B24" s="5" t="s">
        <v>31</v>
      </c>
      <c r="C24" s="7">
        <v>300000</v>
      </c>
      <c r="D24" s="8">
        <v>0</v>
      </c>
      <c r="E24" s="8">
        <v>2631600</v>
      </c>
      <c r="F24" s="11">
        <f t="shared" si="3"/>
        <v>8.7720000000000002</v>
      </c>
      <c r="G24" s="11"/>
      <c r="H24" s="8">
        <v>2631600</v>
      </c>
      <c r="I24" s="11">
        <f t="shared" si="5"/>
        <v>8.7720000000000002</v>
      </c>
      <c r="J24" s="11"/>
      <c r="K24" s="8">
        <v>2631600</v>
      </c>
      <c r="L24" s="11">
        <f t="shared" si="7"/>
        <v>8.7720000000000002</v>
      </c>
      <c r="M24" s="11"/>
    </row>
    <row r="25" spans="1:13" ht="14.25" customHeight="1">
      <c r="A25" s="4" t="s">
        <v>83</v>
      </c>
      <c r="B25" s="5" t="s">
        <v>79</v>
      </c>
      <c r="C25" s="7"/>
      <c r="D25" s="8"/>
      <c r="E25" s="8">
        <v>891100</v>
      </c>
      <c r="F25" s="11"/>
      <c r="G25" s="11"/>
      <c r="H25" s="8">
        <v>891100</v>
      </c>
      <c r="I25" s="11"/>
      <c r="J25" s="11"/>
      <c r="K25" s="8">
        <v>891100</v>
      </c>
      <c r="L25" s="11"/>
      <c r="M25" s="11"/>
    </row>
    <row r="26" spans="1:13" s="1" customFormat="1" ht="14.25" customHeight="1">
      <c r="A26" s="2" t="s">
        <v>32</v>
      </c>
      <c r="B26" s="3" t="s">
        <v>33</v>
      </c>
      <c r="C26" s="6">
        <f>C27+C28+C30+C31+C32</f>
        <v>276890161.31999993</v>
      </c>
      <c r="D26" s="6">
        <f t="shared" ref="D26" si="15">D27+D28+D30+D31+D32</f>
        <v>214616322.17000002</v>
      </c>
      <c r="E26" s="6">
        <f>E27+E28+E29+E30+E31+E32</f>
        <v>199005194</v>
      </c>
      <c r="F26" s="10">
        <f t="shared" si="3"/>
        <v>0.71871529508775556</v>
      </c>
      <c r="G26" s="10">
        <f t="shared" si="4"/>
        <v>0.92726029403469945</v>
      </c>
      <c r="H26" s="6">
        <f t="shared" ref="H26:K26" si="16">H27+H28+H29+H30+H31+H32</f>
        <v>199005194</v>
      </c>
      <c r="I26" s="10">
        <f t="shared" si="5"/>
        <v>0.71871529508775556</v>
      </c>
      <c r="J26" s="10">
        <f t="shared" si="6"/>
        <v>0.92726029403469945</v>
      </c>
      <c r="K26" s="6">
        <f t="shared" si="16"/>
        <v>199005194</v>
      </c>
      <c r="L26" s="10">
        <f t="shared" si="7"/>
        <v>0.71871529508775556</v>
      </c>
      <c r="M26" s="10">
        <f t="shared" si="8"/>
        <v>0.92726029403469945</v>
      </c>
    </row>
    <row r="27" spans="1:13" ht="15" customHeight="1">
      <c r="A27" s="4" t="s">
        <v>34</v>
      </c>
      <c r="B27" s="5" t="s">
        <v>35</v>
      </c>
      <c r="C27" s="7">
        <v>148396221.22999999</v>
      </c>
      <c r="D27" s="8">
        <v>73873666</v>
      </c>
      <c r="E27" s="8">
        <v>76952522</v>
      </c>
      <c r="F27" s="11">
        <f t="shared" si="3"/>
        <v>0.51856119624994312</v>
      </c>
      <c r="G27" s="11">
        <f t="shared" si="4"/>
        <v>1.0416773143490672</v>
      </c>
      <c r="H27" s="8">
        <v>76952522</v>
      </c>
      <c r="I27" s="11">
        <f t="shared" si="5"/>
        <v>0.51856119624994312</v>
      </c>
      <c r="J27" s="11">
        <f t="shared" si="6"/>
        <v>1.0416773143490672</v>
      </c>
      <c r="K27" s="8">
        <v>76952522</v>
      </c>
      <c r="L27" s="11">
        <f t="shared" si="7"/>
        <v>0.51856119624994312</v>
      </c>
      <c r="M27" s="11">
        <f t="shared" si="8"/>
        <v>1.0416773143490672</v>
      </c>
    </row>
    <row r="28" spans="1:13" ht="13.5" customHeight="1">
      <c r="A28" s="4" t="s">
        <v>36</v>
      </c>
      <c r="B28" s="5" t="s">
        <v>37</v>
      </c>
      <c r="C28" s="7">
        <v>120942937.98</v>
      </c>
      <c r="D28" s="8">
        <v>133001397.17</v>
      </c>
      <c r="E28" s="8">
        <v>103575938</v>
      </c>
      <c r="F28" s="11">
        <f t="shared" si="3"/>
        <v>0.85640335624332253</v>
      </c>
      <c r="G28" s="11">
        <f t="shared" si="4"/>
        <v>0.778758270242914</v>
      </c>
      <c r="H28" s="8">
        <v>103575938</v>
      </c>
      <c r="I28" s="11">
        <f t="shared" si="5"/>
        <v>0.85640335624332253</v>
      </c>
      <c r="J28" s="11">
        <f t="shared" si="6"/>
        <v>0.778758270242914</v>
      </c>
      <c r="K28" s="8">
        <v>103575938</v>
      </c>
      <c r="L28" s="11">
        <f t="shared" si="7"/>
        <v>0.85640335624332253</v>
      </c>
      <c r="M28" s="11">
        <f t="shared" si="8"/>
        <v>0.778758270242914</v>
      </c>
    </row>
    <row r="29" spans="1:13" ht="13.5" customHeight="1">
      <c r="A29" s="4" t="s">
        <v>81</v>
      </c>
      <c r="B29" s="5" t="s">
        <v>80</v>
      </c>
      <c r="C29" s="7"/>
      <c r="D29" s="8"/>
      <c r="E29" s="8">
        <v>10734546</v>
      </c>
      <c r="F29" s="11"/>
      <c r="G29" s="11"/>
      <c r="H29" s="8">
        <v>10734546</v>
      </c>
      <c r="I29" s="11"/>
      <c r="J29" s="11"/>
      <c r="K29" s="8">
        <v>10734546</v>
      </c>
      <c r="L29" s="11"/>
      <c r="M29" s="11"/>
    </row>
    <row r="30" spans="1:13" ht="12.75" customHeight="1">
      <c r="A30" s="4" t="s">
        <v>38</v>
      </c>
      <c r="B30" s="5" t="s">
        <v>39</v>
      </c>
      <c r="C30" s="7">
        <v>78865</v>
      </c>
      <c r="D30" s="8">
        <v>90000</v>
      </c>
      <c r="E30" s="8">
        <v>80000</v>
      </c>
      <c r="F30" s="11">
        <f t="shared" si="3"/>
        <v>1.0143916819882077</v>
      </c>
      <c r="G30" s="11">
        <f t="shared" si="4"/>
        <v>0.88888888888888884</v>
      </c>
      <c r="H30" s="8">
        <v>80000</v>
      </c>
      <c r="I30" s="11">
        <f t="shared" si="5"/>
        <v>1.0143916819882077</v>
      </c>
      <c r="J30" s="11">
        <f t="shared" si="6"/>
        <v>0.88888888888888884</v>
      </c>
      <c r="K30" s="8">
        <v>80000</v>
      </c>
      <c r="L30" s="11">
        <f t="shared" si="7"/>
        <v>1.0143916819882077</v>
      </c>
      <c r="M30" s="11">
        <f t="shared" si="8"/>
        <v>0.88888888888888884</v>
      </c>
    </row>
    <row r="31" spans="1:13" ht="13.5" customHeight="1">
      <c r="A31" s="4" t="s">
        <v>40</v>
      </c>
      <c r="B31" s="5" t="s">
        <v>41</v>
      </c>
      <c r="C31" s="7">
        <v>1037697.15</v>
      </c>
      <c r="D31" s="8">
        <v>1094042</v>
      </c>
      <c r="E31" s="8">
        <v>1098900</v>
      </c>
      <c r="F31" s="11">
        <f t="shared" si="3"/>
        <v>1.0589794912706467</v>
      </c>
      <c r="G31" s="11">
        <f t="shared" si="4"/>
        <v>1.0044404145361878</v>
      </c>
      <c r="H31" s="8">
        <v>1098900</v>
      </c>
      <c r="I31" s="11">
        <f t="shared" si="5"/>
        <v>1.0589794912706467</v>
      </c>
      <c r="J31" s="11">
        <f t="shared" si="6"/>
        <v>1.0044404145361878</v>
      </c>
      <c r="K31" s="8">
        <v>1098900</v>
      </c>
      <c r="L31" s="11">
        <f t="shared" si="7"/>
        <v>1.0589794912706467</v>
      </c>
      <c r="M31" s="11">
        <f t="shared" si="8"/>
        <v>1.0044404145361878</v>
      </c>
    </row>
    <row r="32" spans="1:13" ht="14.25" customHeight="1">
      <c r="A32" s="4" t="s">
        <v>42</v>
      </c>
      <c r="B32" s="5" t="s">
        <v>43</v>
      </c>
      <c r="C32" s="7">
        <v>6434439.96</v>
      </c>
      <c r="D32" s="8">
        <v>6557217</v>
      </c>
      <c r="E32" s="8">
        <v>6563288</v>
      </c>
      <c r="F32" s="11">
        <f t="shared" si="3"/>
        <v>1.0200247481989093</v>
      </c>
      <c r="G32" s="11">
        <f t="shared" si="4"/>
        <v>1.0009258500976863</v>
      </c>
      <c r="H32" s="8">
        <v>6563288</v>
      </c>
      <c r="I32" s="11">
        <f t="shared" si="5"/>
        <v>1.0200247481989093</v>
      </c>
      <c r="J32" s="11">
        <f t="shared" si="6"/>
        <v>1.0009258500976863</v>
      </c>
      <c r="K32" s="8">
        <v>6563288</v>
      </c>
      <c r="L32" s="11">
        <f t="shared" si="7"/>
        <v>1.0200247481989093</v>
      </c>
      <c r="M32" s="11">
        <f t="shared" si="8"/>
        <v>1.0009258500976863</v>
      </c>
    </row>
    <row r="33" spans="1:13" s="1" customFormat="1" ht="15.75" customHeight="1">
      <c r="A33" s="2" t="s">
        <v>44</v>
      </c>
      <c r="B33" s="3" t="s">
        <v>45</v>
      </c>
      <c r="C33" s="6">
        <f>C34</f>
        <v>1315581</v>
      </c>
      <c r="D33" s="6">
        <f t="shared" ref="D33:E33" si="17">D34</f>
        <v>2631530.33</v>
      </c>
      <c r="E33" s="6">
        <f t="shared" si="17"/>
        <v>4367700</v>
      </c>
      <c r="F33" s="10">
        <f t="shared" si="3"/>
        <v>3.3199780173170637</v>
      </c>
      <c r="G33" s="10">
        <f t="shared" si="4"/>
        <v>1.6597566633404526</v>
      </c>
      <c r="H33" s="6">
        <f t="shared" ref="H33" si="18">H34</f>
        <v>2606700</v>
      </c>
      <c r="I33" s="10">
        <f t="shared" si="5"/>
        <v>1.981405933956176</v>
      </c>
      <c r="J33" s="10">
        <f t="shared" si="6"/>
        <v>0.99056430027922193</v>
      </c>
      <c r="K33" s="6">
        <f t="shared" ref="K33" si="19">K34</f>
        <v>2606700</v>
      </c>
      <c r="L33" s="10">
        <f t="shared" si="7"/>
        <v>1.981405933956176</v>
      </c>
      <c r="M33" s="10">
        <f t="shared" si="8"/>
        <v>0.99056430027922193</v>
      </c>
    </row>
    <row r="34" spans="1:13">
      <c r="A34" s="4" t="s">
        <v>46</v>
      </c>
      <c r="B34" s="5" t="s">
        <v>47</v>
      </c>
      <c r="C34" s="7">
        <v>1315581</v>
      </c>
      <c r="D34" s="8">
        <v>2631530.33</v>
      </c>
      <c r="E34" s="8">
        <v>4367700</v>
      </c>
      <c r="F34" s="11">
        <f t="shared" si="3"/>
        <v>3.3199780173170637</v>
      </c>
      <c r="G34" s="11">
        <f t="shared" si="4"/>
        <v>1.6597566633404526</v>
      </c>
      <c r="H34" s="8">
        <v>2606700</v>
      </c>
      <c r="I34" s="11">
        <f t="shared" si="5"/>
        <v>1.981405933956176</v>
      </c>
      <c r="J34" s="11">
        <f t="shared" si="6"/>
        <v>0.99056430027922193</v>
      </c>
      <c r="K34" s="8">
        <v>2606700</v>
      </c>
      <c r="L34" s="11">
        <f t="shared" si="7"/>
        <v>1.981405933956176</v>
      </c>
      <c r="M34" s="11">
        <f t="shared" si="8"/>
        <v>0.99056430027922193</v>
      </c>
    </row>
    <row r="35" spans="1:13" s="1" customFormat="1" ht="14.25" customHeight="1">
      <c r="A35" s="2" t="s">
        <v>48</v>
      </c>
      <c r="B35" s="3" t="s">
        <v>49</v>
      </c>
      <c r="C35" s="6">
        <f>C36</f>
        <v>56663.12</v>
      </c>
      <c r="D35" s="6">
        <f t="shared" ref="D35:E35" si="20">D36</f>
        <v>90000</v>
      </c>
      <c r="E35" s="6">
        <f t="shared" si="20"/>
        <v>0</v>
      </c>
      <c r="F35" s="10">
        <f t="shared" si="3"/>
        <v>0</v>
      </c>
      <c r="G35" s="10">
        <f t="shared" si="4"/>
        <v>0</v>
      </c>
      <c r="H35" s="6">
        <f t="shared" ref="H35" si="21">H36</f>
        <v>0</v>
      </c>
      <c r="I35" s="10">
        <f t="shared" si="5"/>
        <v>0</v>
      </c>
      <c r="J35" s="10">
        <f t="shared" si="6"/>
        <v>0</v>
      </c>
      <c r="K35" s="6">
        <f t="shared" ref="K35" si="22">K36</f>
        <v>0</v>
      </c>
      <c r="L35" s="10">
        <f t="shared" si="7"/>
        <v>0</v>
      </c>
      <c r="M35" s="10">
        <f t="shared" si="8"/>
        <v>0</v>
      </c>
    </row>
    <row r="36" spans="1:13" ht="14.25" customHeight="1">
      <c r="A36" s="4" t="s">
        <v>50</v>
      </c>
      <c r="B36" s="5" t="s">
        <v>51</v>
      </c>
      <c r="C36" s="7">
        <v>56663.12</v>
      </c>
      <c r="D36" s="8">
        <v>90000</v>
      </c>
      <c r="E36" s="8">
        <v>0</v>
      </c>
      <c r="F36" s="11">
        <f t="shared" si="3"/>
        <v>0</v>
      </c>
      <c r="G36" s="11">
        <f t="shared" si="4"/>
        <v>0</v>
      </c>
      <c r="H36" s="8">
        <v>0</v>
      </c>
      <c r="I36" s="11">
        <f t="shared" si="5"/>
        <v>0</v>
      </c>
      <c r="J36" s="11">
        <f t="shared" si="6"/>
        <v>0</v>
      </c>
      <c r="K36" s="8">
        <v>0</v>
      </c>
      <c r="L36" s="11">
        <f t="shared" si="7"/>
        <v>0</v>
      </c>
      <c r="M36" s="11">
        <f t="shared" si="8"/>
        <v>0</v>
      </c>
    </row>
    <row r="37" spans="1:13" s="1" customFormat="1" ht="14.25" customHeight="1">
      <c r="A37" s="2" t="s">
        <v>52</v>
      </c>
      <c r="B37" s="3" t="s">
        <v>53</v>
      </c>
      <c r="C37" s="6">
        <f>C38+C39+C40</f>
        <v>3298590.52</v>
      </c>
      <c r="D37" s="6">
        <f t="shared" ref="D37:E37" si="23">D38+D39+D40</f>
        <v>1879603.5</v>
      </c>
      <c r="E37" s="6">
        <f t="shared" si="23"/>
        <v>1420447.63</v>
      </c>
      <c r="F37" s="10">
        <f t="shared" si="3"/>
        <v>0.43062260119513102</v>
      </c>
      <c r="G37" s="10">
        <f t="shared" si="4"/>
        <v>0.7557166338538952</v>
      </c>
      <c r="H37" s="6">
        <f t="shared" ref="H37" si="24">H38+H39+H40</f>
        <v>1420447.63</v>
      </c>
      <c r="I37" s="10">
        <f t="shared" si="5"/>
        <v>0.43062260119513102</v>
      </c>
      <c r="J37" s="10">
        <f t="shared" si="6"/>
        <v>0.7557166338538952</v>
      </c>
      <c r="K37" s="6">
        <f t="shared" ref="K37" si="25">K38+K39+K40</f>
        <v>1420447.63</v>
      </c>
      <c r="L37" s="10">
        <f t="shared" si="7"/>
        <v>0.43062260119513102</v>
      </c>
      <c r="M37" s="10">
        <f t="shared" si="8"/>
        <v>0.7557166338538952</v>
      </c>
    </row>
    <row r="38" spans="1:13" ht="13.5" customHeight="1">
      <c r="A38" s="4" t="s">
        <v>54</v>
      </c>
      <c r="B38" s="5" t="s">
        <v>55</v>
      </c>
      <c r="C38" s="7">
        <v>130296.77</v>
      </c>
      <c r="D38" s="8">
        <v>150561.29</v>
      </c>
      <c r="E38" s="8">
        <v>194400</v>
      </c>
      <c r="F38" s="11">
        <f t="shared" si="3"/>
        <v>1.4919786576443912</v>
      </c>
      <c r="G38" s="11">
        <f t="shared" si="4"/>
        <v>1.2911685334258227</v>
      </c>
      <c r="H38" s="8">
        <v>194400</v>
      </c>
      <c r="I38" s="11">
        <f t="shared" si="5"/>
        <v>1.4919786576443912</v>
      </c>
      <c r="J38" s="11">
        <f t="shared" si="6"/>
        <v>1.2911685334258227</v>
      </c>
      <c r="K38" s="8">
        <v>194400</v>
      </c>
      <c r="L38" s="11">
        <f t="shared" si="7"/>
        <v>1.4919786576443912</v>
      </c>
      <c r="M38" s="11">
        <f t="shared" si="8"/>
        <v>1.2911685334258227</v>
      </c>
    </row>
    <row r="39" spans="1:13" ht="17.25" customHeight="1">
      <c r="A39" s="4" t="s">
        <v>56</v>
      </c>
      <c r="B39" s="5" t="s">
        <v>57</v>
      </c>
      <c r="C39" s="7">
        <v>1735195.51</v>
      </c>
      <c r="D39" s="8">
        <v>103200</v>
      </c>
      <c r="E39" s="8">
        <v>90000</v>
      </c>
      <c r="F39" s="11">
        <f t="shared" si="3"/>
        <v>5.1867354128872771E-2</v>
      </c>
      <c r="G39" s="11">
        <f t="shared" si="4"/>
        <v>0.87209302325581395</v>
      </c>
      <c r="H39" s="8">
        <v>90000</v>
      </c>
      <c r="I39" s="11">
        <f t="shared" si="5"/>
        <v>5.1867354128872771E-2</v>
      </c>
      <c r="J39" s="11">
        <f t="shared" si="6"/>
        <v>0.87209302325581395</v>
      </c>
      <c r="K39" s="8">
        <v>90000</v>
      </c>
      <c r="L39" s="11">
        <f t="shared" si="7"/>
        <v>5.1867354128872771E-2</v>
      </c>
      <c r="M39" s="11">
        <f t="shared" si="8"/>
        <v>0.87209302325581395</v>
      </c>
    </row>
    <row r="40" spans="1:13" ht="15" customHeight="1">
      <c r="A40" s="4" t="s">
        <v>58</v>
      </c>
      <c r="B40" s="5" t="s">
        <v>59</v>
      </c>
      <c r="C40" s="7">
        <v>1433098.24</v>
      </c>
      <c r="D40" s="8">
        <v>1625842.21</v>
      </c>
      <c r="E40" s="8">
        <v>1136047.6299999999</v>
      </c>
      <c r="F40" s="11">
        <f t="shared" si="3"/>
        <v>0.79272139082384185</v>
      </c>
      <c r="G40" s="11">
        <f t="shared" si="4"/>
        <v>0.69874408661096321</v>
      </c>
      <c r="H40" s="8">
        <v>1136047.6299999999</v>
      </c>
      <c r="I40" s="11">
        <f t="shared" si="5"/>
        <v>0.79272139082384185</v>
      </c>
      <c r="J40" s="11">
        <f t="shared" si="6"/>
        <v>0.69874408661096321</v>
      </c>
      <c r="K40" s="8">
        <v>1136047.6299999999</v>
      </c>
      <c r="L40" s="11">
        <f t="shared" si="7"/>
        <v>0.79272139082384185</v>
      </c>
      <c r="M40" s="11">
        <f t="shared" si="8"/>
        <v>0.69874408661096321</v>
      </c>
    </row>
    <row r="41" spans="1:13" s="1" customFormat="1" ht="15" customHeight="1">
      <c r="A41" s="2" t="s">
        <v>60</v>
      </c>
      <c r="B41" s="3" t="s">
        <v>61</v>
      </c>
      <c r="C41" s="6">
        <f>C42+C43</f>
        <v>65417.8</v>
      </c>
      <c r="D41" s="6">
        <f t="shared" ref="D41:E41" si="26">D42+D43</f>
        <v>140000</v>
      </c>
      <c r="E41" s="6">
        <f t="shared" si="26"/>
        <v>140000</v>
      </c>
      <c r="F41" s="10">
        <f t="shared" si="3"/>
        <v>2.1400903118111585</v>
      </c>
      <c r="G41" s="10">
        <f t="shared" si="4"/>
        <v>1</v>
      </c>
      <c r="H41" s="6">
        <f t="shared" ref="H41" si="27">H42+H43</f>
        <v>140000</v>
      </c>
      <c r="I41" s="10">
        <f t="shared" si="5"/>
        <v>2.1400903118111585</v>
      </c>
      <c r="J41" s="10">
        <f t="shared" si="6"/>
        <v>1</v>
      </c>
      <c r="K41" s="6">
        <f t="shared" ref="K41" si="28">K42+K43</f>
        <v>140000</v>
      </c>
      <c r="L41" s="10">
        <f t="shared" si="7"/>
        <v>2.1400903118111585</v>
      </c>
      <c r="M41" s="10">
        <f t="shared" si="8"/>
        <v>1</v>
      </c>
    </row>
    <row r="42" spans="1:13" ht="16.5" customHeight="1">
      <c r="A42" s="4" t="s">
        <v>62</v>
      </c>
      <c r="B42" s="5" t="s">
        <v>63</v>
      </c>
      <c r="C42" s="7">
        <v>0</v>
      </c>
      <c r="D42" s="8"/>
      <c r="E42" s="8"/>
      <c r="F42" s="11"/>
      <c r="G42" s="11"/>
      <c r="H42" s="8"/>
      <c r="I42" s="11"/>
      <c r="J42" s="11"/>
      <c r="K42" s="8"/>
      <c r="L42" s="11"/>
      <c r="M42" s="11"/>
    </row>
    <row r="43" spans="1:13" ht="15" customHeight="1">
      <c r="A43" s="4" t="s">
        <v>64</v>
      </c>
      <c r="B43" s="5" t="s">
        <v>65</v>
      </c>
      <c r="C43" s="7">
        <v>65417.8</v>
      </c>
      <c r="D43" s="8">
        <v>140000</v>
      </c>
      <c r="E43" s="8">
        <v>140000</v>
      </c>
      <c r="F43" s="11">
        <f t="shared" si="3"/>
        <v>2.1400903118111585</v>
      </c>
      <c r="G43" s="11">
        <f t="shared" si="4"/>
        <v>1</v>
      </c>
      <c r="H43" s="8">
        <v>140000</v>
      </c>
      <c r="I43" s="11">
        <f t="shared" si="5"/>
        <v>2.1400903118111585</v>
      </c>
      <c r="J43" s="11">
        <f t="shared" si="6"/>
        <v>1</v>
      </c>
      <c r="K43" s="8">
        <v>140000</v>
      </c>
      <c r="L43" s="11">
        <f t="shared" si="7"/>
        <v>2.1400903118111585</v>
      </c>
      <c r="M43" s="11">
        <f t="shared" si="8"/>
        <v>1</v>
      </c>
    </row>
    <row r="44" spans="1:13" s="1" customFormat="1" ht="16.5" customHeight="1">
      <c r="A44" s="2"/>
      <c r="B44" s="3"/>
      <c r="C44" s="6">
        <f>C8+C15+C18+C22+C26+C33+C35+C37+C41</f>
        <v>324756652.94999993</v>
      </c>
      <c r="D44" s="6">
        <f>D8+D15+D18+D22+D26+D33+D35+D37+D41</f>
        <v>263264221.10000002</v>
      </c>
      <c r="E44" s="6">
        <f>E8+E15+E18+E22+E26+E33+E35+E37+E41</f>
        <v>267952853.82999998</v>
      </c>
      <c r="F44" s="10">
        <f t="shared" si="3"/>
        <v>0.82508811257903447</v>
      </c>
      <c r="G44" s="10">
        <f t="shared" si="4"/>
        <v>1.0178096085765449</v>
      </c>
      <c r="H44" s="6">
        <f>H8+H15+H18+H22+H26+H33+H35+H37+H41</f>
        <v>263270582.82999998</v>
      </c>
      <c r="I44" s="10">
        <f t="shared" si="5"/>
        <v>0.81067032942519446</v>
      </c>
      <c r="J44" s="10">
        <f t="shared" si="6"/>
        <v>1.0000241648104455</v>
      </c>
      <c r="K44" s="6">
        <f>K8+K15+K18+K22+K26+K33+K35+K37+K41</f>
        <v>264878741.82999998</v>
      </c>
      <c r="L44" s="10">
        <f t="shared" si="7"/>
        <v>0.815622218741062</v>
      </c>
      <c r="M44" s="10">
        <f t="shared" si="8"/>
        <v>1.0061327009164176</v>
      </c>
    </row>
  </sheetData>
  <mergeCells count="14">
    <mergeCell ref="L6:L7"/>
    <mergeCell ref="M6:M7"/>
    <mergeCell ref="A2:M3"/>
    <mergeCell ref="K6:K7"/>
    <mergeCell ref="D6:D7"/>
    <mergeCell ref="E6:E7"/>
    <mergeCell ref="A6:A7"/>
    <mergeCell ref="B6:B7"/>
    <mergeCell ref="C6:C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2017-03-09T11:47:47Z</dcterms:modified>
</cp:coreProperties>
</file>